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IBS PMC\ACA Cricket Stadium\ACA Vizag Office, Kitchen &amp; Gym\"/>
    </mc:Choice>
  </mc:AlternateContent>
  <xr:revisionPtr revIDLastSave="0" documentId="13_ncr:1_{53162031-9636-41F9-AF3F-86937B29471B}" xr6:coauthVersionLast="47" xr6:coauthVersionMax="47" xr10:uidLastSave="{00000000-0000-0000-0000-000000000000}"/>
  <bookViews>
    <workbookView xWindow="-108" yWindow="-108" windowWidth="23256" windowHeight="12456" tabRatio="893" xr2:uid="{00000000-000D-0000-FFFF-FFFF00000000}"/>
  </bookViews>
  <sheets>
    <sheet name="Top Sheet" sheetId="12" r:id="rId1"/>
    <sheet name="Civil &amp; Finishing BOQ" sheetId="10" r:id="rId2"/>
    <sheet name="PHE BOQ" sheetId="15" r:id="rId3"/>
    <sheet name="Electrical BOQ" sheetId="16" r:id="rId4"/>
    <sheet name="HVAC" sheetId="21" r:id="rId5"/>
    <sheet name="IT" sheetId="22" r:id="rId6"/>
  </sheets>
  <definedNames>
    <definedName name="_xlnm.Print_Area" localSheetId="1">'Civil &amp; Finishing BOQ'!$A$2:$G$95</definedName>
    <definedName name="_xlnm.Print_Area" localSheetId="3">'Electrical BOQ'!$A$3:$H$75</definedName>
    <definedName name="_xlnm.Print_Area" localSheetId="2">'PHE BOQ'!$A$2:$H$86</definedName>
    <definedName name="_xlnm.Print_Area" localSheetId="0">'Top Sheet'!$A$2:$C$22</definedName>
    <definedName name="_xlnm.Print_Titles" localSheetId="1">'Civil &amp; Finishing BOQ'!$2:$5</definedName>
    <definedName name="_xlnm.Print_Titles" localSheetId="3">'Electrical BOQ'!$3:$4</definedName>
    <definedName name="_xlnm.Print_Titles" localSheetId="2">'PHE BOQ'!$2:$5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2" l="1"/>
  <c r="C19" i="12"/>
  <c r="C18" i="12"/>
  <c r="D70" i="10" l="1"/>
  <c r="D35" i="10"/>
  <c r="D9" i="10"/>
  <c r="D8" i="10"/>
  <c r="D7" i="10"/>
  <c r="D6" i="10"/>
  <c r="D10" i="10" l="1"/>
  <c r="G18" i="22"/>
  <c r="F18" i="22"/>
  <c r="G17" i="22"/>
  <c r="F17" i="22"/>
  <c r="G16" i="22"/>
  <c r="F16" i="22"/>
  <c r="G15" i="22"/>
  <c r="F15" i="22"/>
  <c r="G14" i="22"/>
  <c r="F14" i="22"/>
  <c r="G13" i="22"/>
  <c r="F13" i="22"/>
  <c r="G12" i="22"/>
  <c r="F12" i="22"/>
  <c r="G11" i="22"/>
  <c r="F11" i="22"/>
  <c r="G10" i="22"/>
  <c r="F10" i="22"/>
  <c r="G9" i="22"/>
  <c r="F9" i="22"/>
  <c r="G8" i="22"/>
  <c r="F8" i="22"/>
  <c r="G7" i="22"/>
  <c r="F7" i="22"/>
  <c r="G6" i="22"/>
  <c r="F6" i="22"/>
  <c r="F5" i="22"/>
  <c r="G5" i="22"/>
  <c r="F78" i="10"/>
  <c r="D77" i="10"/>
  <c r="D76" i="10"/>
  <c r="D73" i="10"/>
  <c r="G23" i="21"/>
  <c r="G22" i="21"/>
  <c r="G21" i="21"/>
  <c r="G20" i="21"/>
  <c r="G19" i="21"/>
  <c r="G18" i="21"/>
  <c r="G17" i="21"/>
  <c r="G16" i="21"/>
  <c r="G15" i="21"/>
  <c r="G14" i="21"/>
  <c r="G13" i="21"/>
  <c r="G10" i="21"/>
  <c r="G9" i="21"/>
  <c r="G25" i="21" s="1"/>
  <c r="H74" i="16"/>
  <c r="G74" i="16"/>
  <c r="H63" i="16"/>
  <c r="G63" i="16"/>
  <c r="H27" i="16"/>
  <c r="G27" i="16"/>
  <c r="H26" i="16"/>
  <c r="G26" i="16"/>
  <c r="G12" i="16"/>
  <c r="G10" i="16"/>
  <c r="H10" i="16"/>
  <c r="G19" i="22" l="1"/>
  <c r="F19" i="22"/>
  <c r="C17" i="12"/>
  <c r="F73" i="10"/>
  <c r="F76" i="10" l="1"/>
  <c r="F77" i="10"/>
  <c r="F75" i="10"/>
  <c r="F74" i="10"/>
  <c r="B16" i="21" l="1"/>
  <c r="B17" i="21" s="1"/>
  <c r="B18" i="21" s="1"/>
  <c r="D50" i="10"/>
  <c r="D30" i="10"/>
  <c r="D24" i="10"/>
  <c r="D17" i="10"/>
  <c r="D23" i="10" l="1"/>
  <c r="D18" i="15" l="1"/>
  <c r="D17" i="15"/>
  <c r="D22" i="15" l="1"/>
  <c r="F50" i="10"/>
  <c r="F46" i="10"/>
  <c r="F43" i="10"/>
  <c r="F30" i="10"/>
  <c r="F29" i="10"/>
  <c r="F28" i="10"/>
  <c r="F27" i="10"/>
  <c r="F31" i="10" l="1"/>
  <c r="F14" i="10"/>
  <c r="F12" i="10"/>
  <c r="F10" i="10"/>
  <c r="F9" i="10"/>
  <c r="F8" i="10"/>
  <c r="F7" i="10"/>
  <c r="F6" i="10"/>
  <c r="F52" i="10" l="1"/>
  <c r="F68" i="10"/>
  <c r="H73" i="16" l="1"/>
  <c r="G73" i="16"/>
  <c r="H71" i="16"/>
  <c r="G71" i="16"/>
  <c r="H69" i="16"/>
  <c r="G69" i="16"/>
  <c r="H67" i="16"/>
  <c r="G67" i="16"/>
  <c r="H62" i="16"/>
  <c r="G62" i="16"/>
  <c r="H60" i="16"/>
  <c r="G60" i="16"/>
  <c r="H59" i="16"/>
  <c r="G59" i="16"/>
  <c r="H58" i="16"/>
  <c r="G58" i="16"/>
  <c r="H57" i="16"/>
  <c r="G57" i="16"/>
  <c r="H56" i="16"/>
  <c r="G56" i="16"/>
  <c r="H55" i="16"/>
  <c r="G55" i="16"/>
  <c r="H54" i="16"/>
  <c r="G54" i="16"/>
  <c r="H51" i="16"/>
  <c r="G51" i="16"/>
  <c r="H49" i="16"/>
  <c r="G49" i="16"/>
  <c r="H47" i="16"/>
  <c r="G47" i="16"/>
  <c r="H45" i="16"/>
  <c r="G45" i="16"/>
  <c r="H43" i="16"/>
  <c r="G43" i="16"/>
  <c r="H39" i="16"/>
  <c r="G39" i="16"/>
  <c r="H37" i="16"/>
  <c r="G37" i="16"/>
  <c r="H35" i="16"/>
  <c r="G35" i="16"/>
  <c r="H33" i="16"/>
  <c r="G33" i="16"/>
  <c r="H31" i="16"/>
  <c r="G31" i="16"/>
  <c r="H25" i="16"/>
  <c r="G25" i="16"/>
  <c r="H23" i="16"/>
  <c r="G23" i="16"/>
  <c r="H21" i="16"/>
  <c r="G21" i="16"/>
  <c r="H19" i="16"/>
  <c r="G19" i="16"/>
  <c r="H17" i="16"/>
  <c r="G17" i="16"/>
  <c r="H12" i="16"/>
  <c r="A71" i="16"/>
  <c r="A67" i="16"/>
  <c r="A59" i="16"/>
  <c r="A33" i="16"/>
  <c r="A35" i="16" s="1"/>
  <c r="A37" i="16" s="1"/>
  <c r="A39" i="16" s="1"/>
  <c r="A17" i="16"/>
  <c r="A19" i="16" s="1"/>
  <c r="A21" i="16" s="1"/>
  <c r="A23" i="16" s="1"/>
  <c r="A25" i="16" s="1"/>
  <c r="A10" i="16"/>
  <c r="A12" i="16" s="1"/>
  <c r="H48" i="16" l="1"/>
  <c r="H75" i="16" s="1"/>
  <c r="G48" i="16"/>
  <c r="G75" i="16" s="1"/>
  <c r="C16" i="12" s="1"/>
  <c r="H84" i="15"/>
  <c r="G84" i="15"/>
  <c r="H83" i="15"/>
  <c r="G83" i="15"/>
  <c r="H82" i="15"/>
  <c r="G82" i="15"/>
  <c r="H81" i="15"/>
  <c r="G81" i="15"/>
  <c r="H77" i="15"/>
  <c r="G77" i="15"/>
  <c r="H76" i="15"/>
  <c r="G76" i="15"/>
  <c r="H73" i="15"/>
  <c r="G73" i="15"/>
  <c r="H71" i="15"/>
  <c r="G71" i="15"/>
  <c r="H62" i="15"/>
  <c r="G62" i="15"/>
  <c r="H60" i="15"/>
  <c r="G60" i="15"/>
  <c r="H59" i="15"/>
  <c r="G59" i="15"/>
  <c r="H58" i="15"/>
  <c r="G58" i="15"/>
  <c r="H54" i="15"/>
  <c r="G54" i="15"/>
  <c r="H52" i="15"/>
  <c r="G52" i="15"/>
  <c r="H46" i="15"/>
  <c r="G46" i="15"/>
  <c r="H45" i="15"/>
  <c r="G45" i="15"/>
  <c r="G17" i="15"/>
  <c r="H17" i="15"/>
  <c r="H79" i="15"/>
  <c r="H78" i="15"/>
  <c r="H74" i="15"/>
  <c r="H72" i="15"/>
  <c r="H70" i="15"/>
  <c r="H68" i="15"/>
  <c r="H66" i="15"/>
  <c r="H65" i="15"/>
  <c r="H64" i="15"/>
  <c r="H63" i="15"/>
  <c r="H61" i="15"/>
  <c r="H57" i="15"/>
  <c r="H56" i="15"/>
  <c r="H55" i="15"/>
  <c r="H50" i="15"/>
  <c r="H49" i="15"/>
  <c r="H47" i="15"/>
  <c r="H44" i="15"/>
  <c r="G44" i="15"/>
  <c r="H43" i="15"/>
  <c r="G43" i="15"/>
  <c r="H42" i="15"/>
  <c r="G42" i="15"/>
  <c r="H38" i="15"/>
  <c r="G38" i="15"/>
  <c r="G35" i="15"/>
  <c r="H33" i="15"/>
  <c r="G33" i="15"/>
  <c r="H32" i="15"/>
  <c r="G32" i="15"/>
  <c r="H31" i="15"/>
  <c r="G31" i="15"/>
  <c r="H29" i="15"/>
  <c r="G29" i="15"/>
  <c r="H28" i="15"/>
  <c r="G28" i="15"/>
  <c r="H22" i="15"/>
  <c r="G22" i="15"/>
  <c r="G20" i="15"/>
  <c r="H19" i="15"/>
  <c r="G19" i="15"/>
  <c r="H18" i="15"/>
  <c r="G18" i="15"/>
  <c r="H10" i="15"/>
  <c r="G10" i="15"/>
  <c r="G39" i="15" l="1"/>
  <c r="G85" i="15"/>
  <c r="H85" i="15"/>
  <c r="H35" i="15"/>
  <c r="H20" i="15"/>
  <c r="H39" i="15" l="1"/>
  <c r="H86" i="15" s="1"/>
  <c r="G86" i="15"/>
  <c r="C15" i="12" l="1"/>
  <c r="F82" i="10"/>
  <c r="F91" i="10"/>
  <c r="F87" i="10"/>
  <c r="F86" i="10"/>
  <c r="F92" i="10"/>
  <c r="F89" i="10"/>
  <c r="F88" i="10"/>
  <c r="F85" i="10"/>
  <c r="F84" i="10"/>
  <c r="F83" i="10"/>
  <c r="F93" i="10" l="1"/>
  <c r="C12" i="12" s="1"/>
  <c r="F69" i="10"/>
  <c r="F63" i="10"/>
  <c r="F56" i="10"/>
  <c r="F60" i="10" l="1"/>
  <c r="F55" i="10"/>
  <c r="F35" i="10"/>
  <c r="F36" i="10" s="1"/>
  <c r="F24" i="10"/>
  <c r="F23" i="10"/>
  <c r="F64" i="10"/>
  <c r="F62" i="10"/>
  <c r="C10" i="12"/>
  <c r="F72" i="10"/>
  <c r="F71" i="10"/>
  <c r="F70" i="10"/>
  <c r="F65" i="10"/>
  <c r="F59" i="10"/>
  <c r="F57" i="10"/>
  <c r="F47" i="10"/>
  <c r="F45" i="10"/>
  <c r="F44" i="10"/>
  <c r="F42" i="10"/>
  <c r="F41" i="10"/>
  <c r="F40" i="10"/>
  <c r="F22" i="10"/>
  <c r="F19" i="10"/>
  <c r="F18" i="10"/>
  <c r="F17" i="10"/>
  <c r="F16" i="10"/>
  <c r="F80" i="10" l="1"/>
  <c r="F25" i="10"/>
  <c r="F48" i="10"/>
  <c r="C9" i="12" s="1"/>
  <c r="C7" i="12"/>
  <c r="C8" i="12"/>
  <c r="F95" i="10" l="1"/>
  <c r="C11" i="12"/>
  <c r="C6" i="12" l="1"/>
  <c r="C20" i="12" l="1"/>
</calcChain>
</file>

<file path=xl/sharedStrings.xml><?xml version="1.0" encoding="utf-8"?>
<sst xmlns="http://schemas.openxmlformats.org/spreadsheetml/2006/main" count="540" uniqueCount="322">
  <si>
    <t>Sqm</t>
  </si>
  <si>
    <t>Cum</t>
  </si>
  <si>
    <t>A</t>
  </si>
  <si>
    <t>B</t>
  </si>
  <si>
    <t>C</t>
  </si>
  <si>
    <t>D</t>
  </si>
  <si>
    <t>E</t>
  </si>
  <si>
    <t>F</t>
  </si>
  <si>
    <t>MT</t>
  </si>
  <si>
    <t>cum</t>
  </si>
  <si>
    <t>Rmt</t>
  </si>
  <si>
    <t>I</t>
  </si>
  <si>
    <t>II</t>
  </si>
  <si>
    <t>Nos</t>
  </si>
  <si>
    <t>CIVIL &amp; FINISHING WORKS BOQ</t>
  </si>
  <si>
    <t>SLNo.</t>
  </si>
  <si>
    <t>Description of item</t>
  </si>
  <si>
    <t>Units</t>
  </si>
  <si>
    <t>BOQ Quantity</t>
  </si>
  <si>
    <t>Rate</t>
  </si>
  <si>
    <t>Amount</t>
  </si>
  <si>
    <t>CIVIL WORKS</t>
  </si>
  <si>
    <t>a</t>
  </si>
  <si>
    <t>QRO</t>
  </si>
  <si>
    <t>-</t>
  </si>
  <si>
    <t xml:space="preserve">Providing and laying cement concrete in structure frame work M25 grade concrete by cement, river sand and using 20 mm grade aggregate in columns, pillars, piers, posts, struts, waist slab, landing, roof slab &amp; roof beam, stringer beam with necessary provision to fix the precast steps for staircase, Lintel, Sunshade, Loft  etc, complete as directed by the Engineer in-charge/ Consultant. Consider minimum cement content of 340kg per cum ( 1:1 1/2 : 3) including centering and shuttering, reinforcement steel, but including, necessary scaffolding, double height staging if required, vibrating, curing, finishing the top surface  rough or smooth as may be directed. </t>
  </si>
  <si>
    <t>Lintel at all levels</t>
  </si>
  <si>
    <t>b</t>
  </si>
  <si>
    <t>R.C.C Counter</t>
  </si>
  <si>
    <t>c</t>
  </si>
  <si>
    <t xml:space="preserve">Roof Beam &amp; Sab </t>
  </si>
  <si>
    <t xml:space="preserve">Supply, laying, cutting, bending, fabricating and placing in position reinforcement bars of various diameters including supplying and using 20 gauge GI binding wires double folded to tie the bars in position and precast concrete cover blocks for main reinforcement to ensure specific covers. Laps, chairs and spacers will be measured separately and paid.( Fe550Grade only).  </t>
  </si>
  <si>
    <t>Kg</t>
  </si>
  <si>
    <t>Plastering the internal and external walls with CM 1:4 of 12 to 15mm mm minimum thickness on brick masonry  finished smooth with sponge etc., to give a uniform smooth surface including hacking, keying, curing,staging,scaffolding etc.,as directed and as specified in all floors and for all heights.</t>
  </si>
  <si>
    <t xml:space="preserve">Water proof in Sunken portion </t>
  </si>
  <si>
    <t xml:space="preserve">Providing and laying waterproofing treatment on the slab with two coats of Polyurethane/Acrylic  based two component water proofing system from approved manufacturer/ supplier/sub contractor and application as per manufacturer's specification, drawings and as directed/approved by the Project Manager.Makes Fosroc / Sika / Cera </t>
  </si>
  <si>
    <t xml:space="preserve">Providing and applying primer coat of neat cement mixed with an integral water proofing compound and laying 20 mm thick cement sand (1:3) rendering mixed with approved water proofing admixtures protective plaster to water proofing system  </t>
  </si>
  <si>
    <t>Hamelite or vermiculate filling as per manufacturer specifications for sunken area.</t>
  </si>
  <si>
    <t>Screeding with baby chips of 50mm thick over the filling.</t>
  </si>
  <si>
    <t>SUB TOTAL - CIVIL WORKS</t>
  </si>
  <si>
    <t>FLOORING WORKS</t>
  </si>
  <si>
    <t>SUB TOTAL - FLOORING WORKS</t>
  </si>
  <si>
    <t>PAINTING WORKS</t>
  </si>
  <si>
    <r>
      <t xml:space="preserve">Providing and painting 3 coats of </t>
    </r>
    <r>
      <rPr>
        <b/>
        <sz val="10"/>
        <rFont val="Arial"/>
        <family val="2"/>
      </rPr>
      <t>cement paint</t>
    </r>
    <r>
      <rPr>
        <sz val="10"/>
        <rFont val="Arial"/>
        <family val="2"/>
      </rPr>
      <t xml:space="preserve"> for </t>
    </r>
    <r>
      <rPr>
        <b/>
        <sz val="10"/>
        <color indexed="8"/>
        <rFont val="Arial"/>
        <family val="2"/>
      </rPr>
      <t>SERVICE AREAS</t>
    </r>
    <r>
      <rPr>
        <sz val="10"/>
        <color indexed="8"/>
        <rFont val="Arial"/>
        <family val="2"/>
      </rPr>
      <t xml:space="preserve"> internal walls of approved quality, colour and shade on new surfaces as directed and as specified in all floors and for all heights including staging, scaffolding, curing etc., complete.</t>
    </r>
  </si>
  <si>
    <t>Providing P.O.P punning of 3 to 5mm thick finished neatly including staging and scaffolding etc, complete</t>
  </si>
  <si>
    <r>
      <t xml:space="preserve">Providing &amp; painting 2 coats of </t>
    </r>
    <r>
      <rPr>
        <b/>
        <sz val="10"/>
        <rFont val="Arial"/>
        <family val="2"/>
      </rPr>
      <t>PLASTIC EMULSION PAINT</t>
    </r>
    <r>
      <rPr>
        <sz val="10"/>
        <rFont val="Arial"/>
        <family val="2"/>
      </rPr>
      <t xml:space="preserve"> of approved brand and colour to give an even shade over full putty and suitable priming coat including Scaffolding, etc., complete as per the instruction of the Engineer in charge.  </t>
    </r>
  </si>
  <si>
    <t>SUB TOTAL - PAINTING WORKS</t>
  </si>
  <si>
    <t>JOINERY</t>
  </si>
  <si>
    <t>NOTE: The painting rate quoted should be inclusive of coefficients. Measurements shall be made for plain area.</t>
  </si>
  <si>
    <t>Supplying and fixing door with 2nd quality teak Wood frame of size 65 X  100 mm  and 32 mm thick solid core Flush shutter to be finished in  laminate on both the side and 6 mm thick external lipping as per detail including supplying and fixing six numbers of M.S hold fasts /rawl plugs to frames, providing pockets in brick wall and grouting with cement concrete 1:2:4 after fixing frames in position. Rate should include the cost of joinery fittings like SS hinges, handles , dead lock, etc complete.</t>
  </si>
  <si>
    <t>D1 - Size 2.0 m x 2.4m Double Shutters</t>
  </si>
  <si>
    <t>D2 - Size 1.5 m x 2.4m Single Shutter</t>
  </si>
  <si>
    <t>D3 - Size 1.00 m x 2.4m Single Shutter</t>
  </si>
  <si>
    <t>d</t>
  </si>
  <si>
    <t>D4 - Size 0.90 m x 2.1m Single Shutter</t>
  </si>
  <si>
    <t>e</t>
  </si>
  <si>
    <t>D5 - Size 0.75 x 2.1m Single Shutter</t>
  </si>
  <si>
    <t xml:space="preserve">V1 - 600 mm X 900mm </t>
  </si>
  <si>
    <t>SUB TOTAL - JOINERY</t>
  </si>
  <si>
    <t>METAL WORK</t>
  </si>
  <si>
    <t>Supplying , Fabricating and installing in position M.S railing along stairs &amp; balcony as per drawing using M.S tubes, round &amp; square bars, angles, tees, channels, bolts flats, anchor bolts, anchor plates GI plates, cleats etc. including cost of cutting bending, drilling bolting and welding plugs etc. with all tools and tackels and labour as per design or as directed including hold fast and embedding in position with 1:2:4 cement concrete and applying a priming coat of approved steel primer and two coats of approved make and shade of synthetic enamel paint. The hand railing and other horizontal members shall be bent to the correct radius shown on the drawings by appropriate means without losing the profile of the pipe. ( 1.05m Height )</t>
  </si>
  <si>
    <t>Supply and fixing of SS hand rail of 304 grade, using 60mm dia horizontal pipe and 40mm dia vertical at every 1.2m intervals. The rate to be included of fixing,  All complete as per Architectural drawing and as directed by the Project manager/ Engineer in-charge.   - In all Floors ( 1.05m Height )</t>
  </si>
  <si>
    <t xml:space="preserve">SUB TOTAL - RAILING </t>
  </si>
  <si>
    <t>MISCELLANEOUS</t>
  </si>
  <si>
    <t>Each</t>
  </si>
  <si>
    <t xml:space="preserve">Supplying and fixing of full height frame less glass door with DORMA - KABBA  patch fittings </t>
  </si>
  <si>
    <t>1200 x 2400 mm - Single door</t>
  </si>
  <si>
    <t>1800 x 2400 mm - Double door</t>
  </si>
  <si>
    <t>2400 x 2400 mm - Double door</t>
  </si>
  <si>
    <t xml:space="preserve">Supplying and fixing of sliding folding door of make Dormakabba HSW - G using 12mm clear thick toughend glass </t>
  </si>
  <si>
    <t>sqm</t>
  </si>
  <si>
    <t>Dismantling the existing Slab,wall,flooring &amp;etc.. and clearing the debris away from the site.</t>
  </si>
  <si>
    <t>Dismantling the existing Aluminium/glass/Gypsumboard partition wall including clearin the debris away from the site.</t>
  </si>
  <si>
    <t>SUB TOTAL - MISC WORKS</t>
  </si>
  <si>
    <t>Grand total of civil :</t>
  </si>
  <si>
    <t>Remarks</t>
  </si>
  <si>
    <t>Structural steel works using box sections, angles, truss, plates etc.,  Cost including painting one coat of Zinc chromate primer &amp; at least two coats of Enamel paint of approved shade to give the desired finish. Including scaffolding</t>
  </si>
  <si>
    <t>Supplying and laying of Carpet / Laminated Flooring  - Basic price of the flooring is Rs. 70 / Sft</t>
  </si>
  <si>
    <t>SUB TOTAL</t>
  </si>
  <si>
    <t>Sl.No</t>
  </si>
  <si>
    <t>Description</t>
  </si>
  <si>
    <t>Civil &amp; Finishing &amp; PHE Works</t>
  </si>
  <si>
    <t>PAINTING</t>
  </si>
  <si>
    <t>900/1000 x 2400mm - Single door</t>
  </si>
  <si>
    <r>
      <t xml:space="preserve">Supplying and fixing of </t>
    </r>
    <r>
      <rPr>
        <b/>
        <sz val="10"/>
        <rFont val="Arial"/>
        <family val="2"/>
      </rPr>
      <t xml:space="preserve"> S.S Signage</t>
    </r>
    <r>
      <rPr>
        <sz val="10"/>
        <rFont val="Arial"/>
        <family val="2"/>
      </rPr>
      <t xml:space="preserve"> for Toilet Entrance door shutter.</t>
    </r>
  </si>
  <si>
    <r>
      <t xml:space="preserve">Providing and finishing </t>
    </r>
    <r>
      <rPr>
        <b/>
        <sz val="10"/>
        <color theme="1"/>
        <rFont val="Arial"/>
        <family val="2"/>
      </rPr>
      <t>ceiling grinding works</t>
    </r>
    <r>
      <rPr>
        <sz val="10"/>
        <color theme="1"/>
        <rFont val="Arial"/>
        <family val="2"/>
      </rPr>
      <t xml:space="preserve"> ( Slab sheets joints )</t>
    </r>
  </si>
  <si>
    <r>
      <t xml:space="preserve">Providing and fixing full height </t>
    </r>
    <r>
      <rPr>
        <b/>
        <sz val="10"/>
        <rFont val="Arial"/>
        <family val="2"/>
      </rPr>
      <t>Glass partition</t>
    </r>
    <r>
      <rPr>
        <sz val="10"/>
        <rFont val="Arial"/>
        <family val="2"/>
      </rPr>
      <t xml:space="preserve"> which includes 12mm thick clear toughened glass of Saint gobin/ equivalent make supported on Dormakabba Patch fittings as per the design and drawings provided by the architects.</t>
    </r>
  </si>
  <si>
    <t>G</t>
  </si>
  <si>
    <t>FURNITURE</t>
  </si>
  <si>
    <t>100mm Solid block at all levels</t>
  </si>
  <si>
    <r>
      <t xml:space="preserve">Prepare surface, supply and lay </t>
    </r>
    <r>
      <rPr>
        <b/>
        <sz val="10"/>
        <rFont val="Arial"/>
        <family val="2"/>
      </rPr>
      <t>Counter top</t>
    </r>
    <r>
      <rPr>
        <sz val="10"/>
        <rFont val="Arial"/>
        <family val="2"/>
      </rPr>
      <t xml:space="preserve"> </t>
    </r>
    <r>
      <rPr>
        <b/>
        <sz val="10"/>
        <rFont val="Arial"/>
        <family val="2"/>
      </rPr>
      <t>in Toilet and Pantry</t>
    </r>
    <r>
      <rPr>
        <sz val="10"/>
        <rFont val="Arial"/>
        <family val="2"/>
      </rPr>
      <t xml:space="preserve"> with </t>
    </r>
    <r>
      <rPr>
        <b/>
        <sz val="10"/>
        <rFont val="Arial"/>
        <family val="2"/>
      </rPr>
      <t>Polished Granite slab</t>
    </r>
    <r>
      <rPr>
        <sz val="10"/>
        <rFont val="Arial"/>
        <family val="2"/>
      </rPr>
      <t xml:space="preserve"> of 20 mm thick of approved colour and shade over a bed of cement mortar 1:4, 20mm thick including cost of pointing the joints with cement mixed with colouring pigment and finished neatly complete.  Including edge chamfering and polishing.  (Basic cost 2100 / sqm)</t>
    </r>
  </si>
  <si>
    <r>
      <t xml:space="preserve">Providing and fixing Foldable </t>
    </r>
    <r>
      <rPr>
        <b/>
        <sz val="10"/>
        <rFont val="Arial"/>
        <family val="2"/>
      </rPr>
      <t>Glass partition</t>
    </r>
    <r>
      <rPr>
        <sz val="10"/>
        <rFont val="Arial"/>
        <family val="2"/>
      </rPr>
      <t xml:space="preserve"> which includes 12mm thick clear toughened glass of Saint gobin/ equivalent make supported on Dormakabba Patch fittings as per the design and drawings provided by the architects.</t>
    </r>
  </si>
  <si>
    <r>
      <t xml:space="preserve">Supply and fixing of Gyproc company 24 mm </t>
    </r>
    <r>
      <rPr>
        <b/>
        <sz val="10"/>
        <color rgb="FF000000"/>
        <rFont val="Arial"/>
        <family val="2"/>
      </rPr>
      <t>Grid ceiling</t>
    </r>
    <r>
      <rPr>
        <sz val="10"/>
        <color indexed="8"/>
        <rFont val="Arial"/>
        <family val="2"/>
      </rPr>
      <t xml:space="preserve"> work with 9 mm thick pvc tile including with all materials and transportaion and shifting ,fixing labour charge ctc completed.(South, block  - Toilets)</t>
    </r>
  </si>
  <si>
    <r>
      <t xml:space="preserve">Providing and fixing of 75 mm thick </t>
    </r>
    <r>
      <rPr>
        <b/>
        <sz val="10"/>
        <color rgb="FF000000"/>
        <rFont val="Arial"/>
        <family val="2"/>
      </rPr>
      <t xml:space="preserve">CERA board on both side and filling with rock wool </t>
    </r>
    <r>
      <rPr>
        <sz val="10"/>
        <color indexed="8"/>
        <rFont val="Arial"/>
        <family val="2"/>
      </rPr>
      <t>finished with Emulsion paint of approved colour and shade.</t>
    </r>
  </si>
  <si>
    <t>3 seater Sofa</t>
  </si>
  <si>
    <t>2 seater Sofa</t>
  </si>
  <si>
    <t>Center Table</t>
  </si>
  <si>
    <t>Cabin Table (HR, CFO, COO, GDM, APL, IPL, Media Room, Infrastructure, Secretory, President, Vice President, Treasure, J.Secretary and counceler)</t>
  </si>
  <si>
    <t>Cabins - Push back Chairs</t>
  </si>
  <si>
    <t>Cabin Rooms- Visitors Chairs</t>
  </si>
  <si>
    <t>Chairs - Conference &amp; Boardroom Chairs</t>
  </si>
  <si>
    <t xml:space="preserve">VIP Chairs - Conference &amp; Board rroom </t>
  </si>
  <si>
    <t>VIP Chairs - President &amp; VP</t>
  </si>
  <si>
    <t>LOOSE FURNITURE</t>
  </si>
  <si>
    <t>CIVIL &amp; FINISHING &amp; MEP WORKS BOQ SUMMARY</t>
  </si>
  <si>
    <t>INTERNAL SEWERAGE SYSTEM</t>
  </si>
  <si>
    <t>Internal toilet piping with solvent cement joint</t>
  </si>
  <si>
    <t>a) 40mm dia</t>
  </si>
  <si>
    <t>b) 50mm dia</t>
  </si>
  <si>
    <t>c) 25mm dia (AC drain pipe)</t>
  </si>
  <si>
    <t>d) 32mm dia.</t>
  </si>
  <si>
    <t>a) 75mm dia(Waste Water Pipe)</t>
  </si>
  <si>
    <t>b) 75mm dia(Balcony Rain Water Pipe)</t>
  </si>
  <si>
    <t>c) 110mm dia(Soil Pipe)</t>
  </si>
  <si>
    <t>Shaft piping with rubber ring joint</t>
  </si>
  <si>
    <t>a) 110mm dia</t>
  </si>
  <si>
    <t>b) 75mm dia</t>
  </si>
  <si>
    <t>d)40mm dia</t>
  </si>
  <si>
    <t>Supplying, fixing and testing of  110mm dia 7" height PVC Multi inlet Floor Trap of approved make with deep water seal with cement concrete support all-round the trap complete. The quoted rate shall include the CP floor grating including the ring &amp; grate with SS screws. This shall be fixed in toilets,kitchens &amp; utilities.</t>
  </si>
  <si>
    <t>NO</t>
  </si>
  <si>
    <t>TOTAL B</t>
  </si>
  <si>
    <t>INTERNAL WATER SUPPLY SYSTEM</t>
  </si>
  <si>
    <t>a) 16 mm dia. (O.D)</t>
  </si>
  <si>
    <t>RO</t>
  </si>
  <si>
    <t>b) 20 mm dia. (O.D)</t>
  </si>
  <si>
    <t>c) 25 mm dia. (O.D)</t>
  </si>
  <si>
    <t>d) 32 mm dia. (O.D)</t>
  </si>
  <si>
    <t>e) 40 mm dia.</t>
  </si>
  <si>
    <t>a) 40mmØ</t>
  </si>
  <si>
    <t>a) 25mmØ</t>
  </si>
  <si>
    <t>a) 16 mm dia (Screwed ends)</t>
  </si>
  <si>
    <t>b) 20 mm dia (Screwed ends)</t>
  </si>
  <si>
    <t>c) 25 mm dia (Screwed ends)</t>
  </si>
  <si>
    <t>d) 32 mm dia (Screwed ends)</t>
  </si>
  <si>
    <t>e) 40 mm dia (Screwed ends)</t>
  </si>
  <si>
    <t>PLUMBING &amp; SANITARY BOQ</t>
  </si>
  <si>
    <t>Sl. No</t>
  </si>
  <si>
    <t>Description of work</t>
  </si>
  <si>
    <t>Supply Rate in Rs</t>
  </si>
  <si>
    <t>Installation Rate in Rs (ITC)</t>
  </si>
  <si>
    <t>Supply Amount in Rs</t>
  </si>
  <si>
    <t>Installation Amount in Rs (ITC)</t>
  </si>
  <si>
    <t>SANITARY FITTINGS AND INSTALLATIONS</t>
  </si>
  <si>
    <t>White vitreous china wall mounted water closet of model and make as specified with P / S trap including flushing cistern (exposed or concealed type) with all required accessories, fixing system to wall with rag bolts and nuts or CI chair or any other system as per manufacturer, etc all complete.</t>
  </si>
  <si>
    <t>Matching colour polypropylene seat cover with necessaryC.P. brass hinges, rubber bushes etc.</t>
  </si>
  <si>
    <t>WC connector with neoprene rubber  etc.</t>
  </si>
  <si>
    <r>
      <t xml:space="preserve">White glazed vitreous china circular / rectangle shaped </t>
    </r>
    <r>
      <rPr>
        <b/>
        <sz val="11"/>
        <rFont val="Arial"/>
        <family val="2"/>
      </rPr>
      <t xml:space="preserve">wash basin, </t>
    </r>
    <r>
      <rPr>
        <sz val="11"/>
        <rFont val="Arial"/>
        <family val="2"/>
      </rPr>
      <t xml:space="preserve">model and make as specified in the list of makes all complete as per specifications. </t>
    </r>
  </si>
  <si>
    <t>32mm C.P. brass waste heavy quality with C.P. brass chain and rubber plug and model as specified in list of approved makes.</t>
  </si>
  <si>
    <t>32mm C.P. brass bottle trap of model and make as approved</t>
  </si>
  <si>
    <t>15mm n.b C.P. inlet connection with brass unions at ends - 1 no</t>
  </si>
  <si>
    <t>15mm n.b. C.P. brass angle valve of model and as per approved makes list</t>
  </si>
  <si>
    <t>f</t>
  </si>
  <si>
    <t>Pillar cock of model and make as specified in the lsit of makes</t>
  </si>
  <si>
    <r>
      <t xml:space="preserve">Providing and fixing in position </t>
    </r>
    <r>
      <rPr>
        <b/>
        <sz val="11"/>
        <rFont val="Arial"/>
        <family val="2"/>
      </rPr>
      <t>toilet paper holder</t>
    </r>
    <r>
      <rPr>
        <sz val="11"/>
        <rFont val="Arial"/>
        <family val="2"/>
      </rPr>
      <t xml:space="preserve"> of model and  make of </t>
    </r>
    <r>
      <rPr>
        <b/>
        <sz val="11"/>
        <rFont val="Arial"/>
        <family val="2"/>
      </rPr>
      <t>Addstoris</t>
    </r>
    <r>
      <rPr>
        <sz val="11"/>
        <rFont val="Arial"/>
        <family val="2"/>
      </rPr>
      <t xml:space="preserve"> toilet paper holder with shelf including all fixing accessories complete as per specifications.</t>
    </r>
  </si>
  <si>
    <r>
      <t xml:space="preserve">Providing and fixing in position </t>
    </r>
    <r>
      <rPr>
        <b/>
        <sz val="11"/>
        <rFont val="Arial"/>
        <family val="2"/>
      </rPr>
      <t>robe hook</t>
    </r>
    <r>
      <rPr>
        <sz val="11"/>
        <rFont val="Arial"/>
        <family val="2"/>
      </rPr>
      <t xml:space="preserve"> of  Model and  make of </t>
    </r>
    <r>
      <rPr>
        <b/>
        <sz val="11"/>
        <rFont val="Arial"/>
        <family val="2"/>
      </rPr>
      <t>Hansgrohe</t>
    </r>
    <r>
      <rPr>
        <sz val="11"/>
        <rFont val="Arial"/>
        <family val="2"/>
      </rPr>
      <t xml:space="preserve"> addstories Towel hook complete including all fixing accessories as per specifications.</t>
    </r>
  </si>
  <si>
    <r>
      <t xml:space="preserve">Providing and fixing in position </t>
    </r>
    <r>
      <rPr>
        <b/>
        <sz val="11"/>
        <rFont val="Arial"/>
        <family val="2"/>
      </rPr>
      <t>soap dispenser</t>
    </r>
    <r>
      <rPr>
        <sz val="11"/>
        <rFont val="Arial"/>
        <family val="2"/>
      </rPr>
      <t xml:space="preserve"> of Model and make of</t>
    </r>
    <r>
      <rPr>
        <b/>
        <sz val="11"/>
        <rFont val="Arial"/>
        <family val="2"/>
      </rPr>
      <t xml:space="preserve"> Addstoris Liquid</t>
    </r>
    <r>
      <rPr>
        <sz val="11"/>
        <rFont val="Arial"/>
        <family val="2"/>
      </rPr>
      <t xml:space="preserve"> soap dispenser etc all complete including all fixing accessories as per specifications.</t>
    </r>
  </si>
  <si>
    <r>
      <t xml:space="preserve">Providing and fixing </t>
    </r>
    <r>
      <rPr>
        <b/>
        <sz val="11"/>
        <rFont val="Arial"/>
        <family val="2"/>
      </rPr>
      <t>towel rail</t>
    </r>
    <r>
      <rPr>
        <sz val="11"/>
        <rFont val="Arial"/>
        <family val="2"/>
      </rPr>
      <t xml:space="preserve"> of Model and make as specified in list of makes etc all complete as per specificationsn including all fixing accessories.</t>
    </r>
  </si>
  <si>
    <r>
      <t xml:space="preserve">Providing and fixing </t>
    </r>
    <r>
      <rPr>
        <b/>
        <sz val="11"/>
        <rFont val="Arial"/>
        <family val="2"/>
      </rPr>
      <t>health faucet</t>
    </r>
    <r>
      <rPr>
        <sz val="11"/>
        <rFont val="Arial"/>
        <family val="2"/>
      </rPr>
      <t xml:space="preserve"> of model and make of</t>
    </r>
    <r>
      <rPr>
        <b/>
        <sz val="11"/>
        <rFont val="Arial"/>
        <family val="2"/>
      </rPr>
      <t xml:space="preserve"> SCHELL</t>
    </r>
    <r>
      <rPr>
        <sz val="11"/>
        <rFont val="Arial"/>
        <family val="2"/>
      </rPr>
      <t xml:space="preserve"> all complete as per specifications including all fixing accessories.</t>
    </r>
  </si>
  <si>
    <r>
      <t xml:space="preserve">Supplying and fixing in position </t>
    </r>
    <r>
      <rPr>
        <b/>
        <sz val="11"/>
        <rFont val="Arial"/>
        <family val="2"/>
      </rPr>
      <t>stainless sink</t>
    </r>
    <r>
      <rPr>
        <sz val="11"/>
        <rFont val="Arial"/>
        <family val="2"/>
      </rPr>
      <t xml:space="preserve"> of model and make as specified in the list of makes including waste coupling and connecting to the floor trap with 40mm dia. uPVC pipe of 10kg/sqcm of required length etc all complete as per standard specifications including all fixing accessories.</t>
    </r>
  </si>
  <si>
    <r>
      <t xml:space="preserve">Providing and fixing in position </t>
    </r>
    <r>
      <rPr>
        <b/>
        <sz val="11"/>
        <rFont val="Arial"/>
        <family val="2"/>
      </rPr>
      <t>sink tap</t>
    </r>
    <r>
      <rPr>
        <sz val="11"/>
        <rFont val="Arial"/>
        <family val="2"/>
      </rPr>
      <t xml:space="preserve"> of model and make as specified in list of makes etc all complete including all fixing accessories</t>
    </r>
  </si>
  <si>
    <r>
      <t xml:space="preserve">Supplying and fixing in position </t>
    </r>
    <r>
      <rPr>
        <b/>
        <sz val="11"/>
        <rFont val="Arial"/>
        <family val="2"/>
      </rPr>
      <t>hot water geyser</t>
    </r>
    <r>
      <rPr>
        <sz val="11"/>
        <rFont val="Arial"/>
        <family val="2"/>
      </rPr>
      <t xml:space="preserve"> of 15litres capacity of model and make as specified in the list of approved makes including necessary safety valves, connection to angle valves and cable connection upto the plug point etc all complete as per standard specifications including all fixing accessories.</t>
    </r>
  </si>
  <si>
    <r>
      <t xml:space="preserve">Supplying and fixing in position angle valve of model and make as specified in the list of approved make all complete as per standard specifications including all fixing accessories  </t>
    </r>
    <r>
      <rPr>
        <b/>
        <sz val="11"/>
        <rFont val="Arial"/>
        <family val="2"/>
      </rPr>
      <t>(1no for Geyser and 1no for WPF)</t>
    </r>
  </si>
  <si>
    <r>
      <t xml:space="preserve">Providing and fixing white vitreous china flat large </t>
    </r>
    <r>
      <rPr>
        <b/>
        <sz val="11"/>
        <rFont val="Arial"/>
        <family val="2"/>
      </rPr>
      <t xml:space="preserve">urinal </t>
    </r>
    <r>
      <rPr>
        <sz val="11"/>
        <rFont val="Arial"/>
        <family val="2"/>
      </rPr>
      <t>of size 590mm with integrated overflow of model and make as specified in list of makes with CP spreader, C.P. waste coupling, C.P.brass bottle trap</t>
    </r>
    <r>
      <rPr>
        <b/>
        <sz val="11"/>
        <color indexed="10"/>
        <rFont val="Arial"/>
        <family val="2"/>
      </rPr>
      <t xml:space="preserve"> </t>
    </r>
    <r>
      <rPr>
        <sz val="11"/>
        <rFont val="Arial"/>
        <family val="2"/>
      </rPr>
      <t>etc. all complete as per specifications including all fixing accessories</t>
    </r>
  </si>
  <si>
    <t>Sensor operated flush valve</t>
  </si>
  <si>
    <r>
      <t xml:space="preserve">Providing and fixing 15mm nominal bore C.P brass </t>
    </r>
    <r>
      <rPr>
        <b/>
        <sz val="11"/>
        <rFont val="Arial"/>
        <family val="2"/>
      </rPr>
      <t>long body bibcock</t>
    </r>
    <r>
      <rPr>
        <sz val="11"/>
        <rFont val="Arial"/>
        <family val="2"/>
      </rPr>
      <t xml:space="preserve"> with flange of Model and make as specified in list of makes etc all complete as per standard specifications including all fixing accessories</t>
    </r>
  </si>
  <si>
    <r>
      <t xml:space="preserve">Providing and fixing 15mm nominal bore Wash basin tap with wall flanges of model and make of </t>
    </r>
    <r>
      <rPr>
        <b/>
        <sz val="11"/>
        <rFont val="Arial"/>
        <family val="2"/>
      </rPr>
      <t>Hansgrohe Tails E small basin Mixe</t>
    </r>
    <r>
      <rPr>
        <sz val="11"/>
        <rFont val="Arial"/>
        <family val="2"/>
      </rPr>
      <t xml:space="preserve">r ( General area ) etc all complete. </t>
    </r>
  </si>
  <si>
    <t xml:space="preserve">Providing and fixing 15mm nominal bore Wash basin tap with wall flanges of model and make of Hansgrohe Tails E small basin Mixer ( Players area ) etc all complete. </t>
  </si>
  <si>
    <r>
      <t xml:space="preserve">Providing and fixing in position </t>
    </r>
    <r>
      <rPr>
        <b/>
        <sz val="11"/>
        <rFont val="Arial"/>
        <family val="2"/>
      </rPr>
      <t>soap dish</t>
    </r>
    <r>
      <rPr>
        <sz val="11"/>
        <rFont val="Arial"/>
        <family val="2"/>
      </rPr>
      <t xml:space="preserve"> of Model and make as specified in list of makes etc all complete as per specifications</t>
    </r>
  </si>
  <si>
    <r>
      <t xml:space="preserve">Providing and fixing bevelled edge </t>
    </r>
    <r>
      <rPr>
        <b/>
        <sz val="11"/>
        <rFont val="Arial"/>
        <family val="2"/>
      </rPr>
      <t>mirror</t>
    </r>
    <r>
      <rPr>
        <sz val="11"/>
        <rFont val="Arial"/>
        <family val="2"/>
      </rPr>
      <t xml:space="preserve"> of superior glass of 5.5mm thick of BELGIUM GLASS or any other equi-valent, 3mm thick felt backing or asbestos sheet backing or with wooden beads alround of specified size and fixed to wooden plugs with C.P. brass screws and cup washers etc.all complete as directed by Engineer-in-charge.</t>
    </r>
  </si>
  <si>
    <t>600 x 600mm</t>
  </si>
  <si>
    <t>1600 x 600mm</t>
  </si>
  <si>
    <t>1800 x 600mm</t>
  </si>
  <si>
    <r>
      <t xml:space="preserve">Providing and fixing in position </t>
    </r>
    <r>
      <rPr>
        <b/>
        <sz val="11"/>
        <rFont val="Arial"/>
        <family val="2"/>
      </rPr>
      <t>Hand dryer</t>
    </r>
    <r>
      <rPr>
        <sz val="11"/>
        <rFont val="Arial"/>
        <family val="2"/>
      </rPr>
      <t xml:space="preserve"> of model and  make as specified in list of makes etc all complete as per specifications.including all fixing accessories.</t>
    </r>
  </si>
  <si>
    <t>INSTALLATIONS</t>
  </si>
  <si>
    <t>GRAND TOTAL</t>
  </si>
  <si>
    <t>Supplying, fixing and testing of uPVC pressure pipes (6Kg/sqcm) confirming to IS 4985:2000 &amp; fittings as per IS 7834:1987 for connection from wash basin/urinals/sinks/dishwasher/washing machine with solvent cement joints inclusive of all necessary specials like bends,tees,offsets,shoes,Y fittings,reducers , door ends, clean outs, end caps, etc., laid under floor/ under ceiling / fixed on walls etc., the work shall also include the wall chase and making the surface finish good &amp; curing  etc., complete. The quoted rate should include necessary supports like  wall clamps , GI 'U' clamps , nuts &amp; washers, ,8 mm GI threaded rod with anchor fasteners  etc complete in all respect.,  The solvent cement grade shall as per the manufacturer's recommendations.</t>
  </si>
  <si>
    <t>Supplying, fixing and testing of uPVC soil, waste  pipes (SWR type B) confirming to IS13592:2013 &amp; fittings as per IS14735:1999, with solvent cement joints inclusive of all necessary specials like bends, tees, offsets, shoes , Y fittings , reducers , door ends, clean outs, end caps, etc., laid under floor/ under ceiling etc., complete.The quoted rate should include necessary supports like GI 'U' clamps , nuts &amp; washers,  8 mm GI threaded rod with anchor fasteners ,   chasing the walls, making bore in walls and making the surface good finish &amp; curing  etc., complete in all respect. The solvent cement grade shall as per the manufacturer's recommendations.</t>
  </si>
  <si>
    <t xml:space="preserve">Supplying, fixing and testing of uPVC soil, waste  pipes (SWR type B) confirming to IS13592:2013 &amp; fittings as per IS:14735:1999, with lubricated rubber ring joints inclusive of all necessary specials like bends, tees, offsets, shoes , Y fittings , cowls , door ends, clean outs, end caps laid in shafts etc., complete. The quoted rate shall  include necessary supports like MS brackets which shall be painted with two coats of primer &amp; two coats of enamel paint , GI 'U' bolts, nuts and washers , 10mm GI threaded rod with anchor fasteners etc. complete in all respects. </t>
  </si>
  <si>
    <t>Supplying, installing, fixing, jointing, testing and commissioning of Chlorinated Polyvinyl Chloride pipes (CPVC) up to 50mm dia SDR.11, pipes manufactured as per IS 15778:2007 and fittings as per ASTM D 2846. The fittings and specials such as tees, elbows, couplers, reducers etc. with CPVC brass threaded combination / transition specials such as male adapters brass threaded (MTA), female adapter brass threaded (FTA) etc., fixing on the walls / ceiling including drilling holes in walls and making the chased surface good finish &amp; curing  etc., complete.  Joints to be made with CPVC solvent adhesive up to 50mm dia as per ASTM F 493 which meets requirements of ASTM D 2846. The quoted rate shall include necessary supports like MS brackets, GI 'U' clamps with GI grip bolts, GI nuts &amp; GI washer etc., complete in all respects.The MS bracket support shall be painted with one coat of primer &amp; 2 coats of enamel paint conforming to IS 2932 : 2003. Solvent cement joint shall be as per manufacturer's recommendation.</t>
  </si>
  <si>
    <t>Supplying, installing and testing of approved make GM ball valves PN20/25 lever operated made of  gun metal body, SS304 ball, PTFE body seat ring, washer and gland packing, MS zinc plated handle with PVC cover, brass male threaded adapters, teflon tape with all consumables etc., complete in all respects.</t>
  </si>
  <si>
    <t>Item No</t>
  </si>
  <si>
    <t>Sub Total Supply and Erection excluding Tax and Duties</t>
  </si>
  <si>
    <t>MCB DISTRIBUTION BOARDS:</t>
  </si>
  <si>
    <t>Supply, Installation, Testing and Commissioning of below mentioned DB with All MCB's of C Curve, 10 KA Rating including all fixing materials complete as required as per site condition.</t>
  </si>
  <si>
    <t xml:space="preserve">MCB DB shall be made of min. 1.2mm thick CRCA sheet steel enclosure, dust and vermin protected, rated for 440V, 50HZ AC supply operation inclusive of busbar of suitable capacity, Neutral link with required outgoings DIN bar, and earthing terminals including MCBs. The DBs are to flush with the wall. DB's shall confirm to IEC-61439-3 and MCBs shall confIrm to IS : 8828 and RCBO shall conform to IS : 12640. All DB's shall be suitable for Aluminium formwork (Mivan) construction methodology. </t>
  </si>
  <si>
    <t>8way TPN MCB DB - Vertical / horizontal Metal door type
Incomer - 63A TPN 30mA RCBO - 1No                                                                    
Outgoing - (10A - 20A) SP, 10kA, MCB - 24 No's
(Model no: Legrand IP43 IK09 with Metal Door 5076 72)</t>
  </si>
  <si>
    <t>CIRCUIT MAINS / POWER WIRING :</t>
  </si>
  <si>
    <r>
      <t xml:space="preserve">Supply, laying and installation of Heavy Duty (2mm thick-HMS), FRLS, PVC conduit as per specifications </t>
    </r>
    <r>
      <rPr>
        <b/>
        <sz val="10"/>
        <rFont val="Calibri"/>
        <family val="2"/>
        <scheme val="minor"/>
      </rPr>
      <t>laid within the slab / floor / wall</t>
    </r>
    <r>
      <rPr>
        <sz val="10"/>
        <rFont val="Calibri"/>
        <family val="2"/>
        <scheme val="minor"/>
      </rPr>
      <t xml:space="preserve">. The rate shall include supply, installation of all materials required like fish wires, conduit, elbow bends, junction boxes, couplers, etc and all other fixing accessories.
</t>
    </r>
  </si>
  <si>
    <t>25 mm dia conduit with all accessories (from DB to Switch Board or From DB to 16A / 20A / 25A outlets or SB to SB, or SB to 6A power outlet)</t>
  </si>
  <si>
    <t>Mtr</t>
  </si>
  <si>
    <t>25 mm dia conduit with all accessories (from Communication Junction Box to  TV Socket or LAN or Data or Telephone or Intercom or Video Door Monitor etc as required )</t>
  </si>
  <si>
    <t xml:space="preserve">Supply and running of 3R x 4.0Sq.mm PVC insulated  FRLS copper wire Including 25mm dia PVC conduit with terminations on either side and all other accessories as required. </t>
  </si>
  <si>
    <t>3R x 2.5Sq.mm (from DB to Switch Board or SB to SB looping or 16A socket to 16A power outlet looping or SB to Independent 6A power outlet)</t>
  </si>
  <si>
    <t>Supply and running of 3R x 1.5Sq.mm PVC insulated  FRLS copper Cable Including 25mm dia  PVC conduit with terminations on either side and all other accessories as required.</t>
  </si>
  <si>
    <t xml:space="preserve">Switch board </t>
  </si>
  <si>
    <t>Supply, Installation, fixing, testing &amp; commissioning of following 1.2mm thick G.I metal boxes complete with all associated accessories as per the site conditions etc. Cost of Conduit, front plate, switch sockets etc shall be excluded. Cost of connection with conduits shall be included. (Model: Legrand Arteor)</t>
  </si>
  <si>
    <t xml:space="preserve">8 Module Switch board </t>
  </si>
  <si>
    <t>No</t>
  </si>
  <si>
    <t xml:space="preserve">6 Module Switch board </t>
  </si>
  <si>
    <t xml:space="preserve">4 Module Switch board </t>
  </si>
  <si>
    <t xml:space="preserve">3 Module Switch board </t>
  </si>
  <si>
    <t xml:space="preserve">1 or 2 Module Switch board </t>
  </si>
  <si>
    <t>Front Plates</t>
  </si>
  <si>
    <t>Supply, Installation, fixing, testing &amp; commissioning of following Front plates / frames complete with all associated accessories as per the site conditions etc. Cost of Conduit, GI Box, switch sockets etc shall be excluded. (Model: Legrand Arteor)</t>
  </si>
  <si>
    <t xml:space="preserve">8 Module </t>
  </si>
  <si>
    <t xml:space="preserve">6 Module </t>
  </si>
  <si>
    <t xml:space="preserve">4 Module </t>
  </si>
  <si>
    <t xml:space="preserve">3 Module </t>
  </si>
  <si>
    <t xml:space="preserve">1 or 2 Module </t>
  </si>
  <si>
    <t>Switch Control</t>
  </si>
  <si>
    <r>
      <rPr>
        <b/>
        <sz val="10"/>
        <color theme="1"/>
        <rFont val="Calibri"/>
        <family val="2"/>
        <scheme val="minor"/>
      </rPr>
      <t>single light points controlled by a 6A SP modular switch</t>
    </r>
    <r>
      <rPr>
        <sz val="10"/>
        <color theme="1"/>
        <rFont val="Calibri"/>
        <family val="2"/>
        <scheme val="minor"/>
      </rPr>
      <t>, Supply, laying / pulling and wiring similar to item 5.1 above</t>
    </r>
  </si>
  <si>
    <r>
      <rPr>
        <b/>
        <sz val="10"/>
        <color theme="1"/>
        <rFont val="Calibri"/>
        <family val="2"/>
        <scheme val="minor"/>
      </rPr>
      <t>Two light points controlled by a 6A SP modular switch</t>
    </r>
    <r>
      <rPr>
        <sz val="10"/>
        <color theme="1"/>
        <rFont val="Calibri"/>
        <family val="2"/>
        <scheme val="minor"/>
      </rPr>
      <t>, Supply, laying / pulling and wiring similar to item 5.1 above</t>
    </r>
  </si>
  <si>
    <r>
      <rPr>
        <b/>
        <sz val="10"/>
        <color theme="1"/>
        <rFont val="Calibri"/>
        <family val="2"/>
        <scheme val="minor"/>
      </rPr>
      <t>Toilet light points controlled by a 6A SP modular switch</t>
    </r>
    <r>
      <rPr>
        <sz val="10"/>
        <color theme="1"/>
        <rFont val="Calibri"/>
        <family val="2"/>
        <scheme val="minor"/>
      </rPr>
      <t>, Supply, laying / pulling and wiring similar to item 5.1 above</t>
    </r>
  </si>
  <si>
    <t>Supply Installation Testing &amp; Commissioning of  6A shuttered type five pin socket outlet with 1 no of 6A switch only, complete with all associated accessories as per the site conditions. Cost of G.I box, front plate, wiring and conduiting etc. shall be excluded.  (Dependent and Independent Point)</t>
  </si>
  <si>
    <t>Supply Installation Testing &amp; Commissioning of 2Nos 6A shuttered type five pin socket outlet with 2 nos of 6A switch only excluding cost of G.I box, front plate, wiring and conduiting etc., complete with all associated accessories as per the site conditions. (TV Points)</t>
  </si>
  <si>
    <r>
      <rPr>
        <b/>
        <sz val="10"/>
        <color theme="1"/>
        <rFont val="Calibri"/>
        <family val="2"/>
        <scheme val="minor"/>
      </rPr>
      <t>Exhaust fan point controlled by a 6A SP modular switch</t>
    </r>
    <r>
      <rPr>
        <sz val="10"/>
        <color theme="1"/>
        <rFont val="Calibri"/>
        <family val="2"/>
        <scheme val="minor"/>
      </rPr>
      <t>, Supply, laying / pulling and wiring similar to item 5.1 above</t>
    </r>
  </si>
  <si>
    <t>POWER SOCKETS</t>
  </si>
  <si>
    <t>25A, 3pin single phase shuttered socket outlet with 25A switch with indicator lamp in separate location as required including termination of wires. (AC)</t>
  </si>
  <si>
    <t xml:space="preserve"> TV, TEL &amp; LAN DISTRIBUTION SYSTEM:</t>
  </si>
  <si>
    <r>
      <t xml:space="preserve">Supply, erection, testing and commissioning of following modular sockets or communication outlets and all other accessories as required. </t>
    </r>
    <r>
      <rPr>
        <sz val="10"/>
        <color rgb="FFFF0000"/>
        <rFont val="Calibri"/>
        <family val="2"/>
        <scheme val="minor"/>
      </rPr>
      <t>Cost of G.I boxes and front plate shall be excluded</t>
    </r>
  </si>
  <si>
    <t>Lan Socket (RJ-45)</t>
  </si>
  <si>
    <t>Telephone Socket (RJ-11)</t>
  </si>
  <si>
    <t xml:space="preserve">Providing and fixing Gypsum False Ceiling of India Gypsum make which includes G.I. Perimeter Channels of size 0.55mm thick (having One Flange of 20mm and another flange of 30mm and a web of 27mm) along with perimeter of ceiling, screw fixed to brick wall / partition with the help of Nylon sleeves and screws at 610mm centers. Then suspending G.I. intermediate channels of size 45mm (0.9mm thick with two flanges of 15mm each)  from the soffit at 1220mm centers with ceiling angle of width 25mm X 10mm X 0.55mm thick fixed to soffit with G.I. cleat and steel expansion fasteners. Ceiling section of 0.55mm thick having knurled web of 51.5mm and two flanges of 26mm each with lips of 10.5mm are then fixed to the intermediate channel with the help of connecting clips and in direction perpendicular to the intermediate channel at 457 mm centers. </t>
  </si>
  <si>
    <t>Considered Jaquar / Cera</t>
  </si>
  <si>
    <r>
      <t xml:space="preserve">Fixing in position </t>
    </r>
    <r>
      <rPr>
        <b/>
        <sz val="11"/>
        <rFont val="Arial"/>
        <family val="2"/>
      </rPr>
      <t>shower head</t>
    </r>
    <r>
      <rPr>
        <sz val="11"/>
        <rFont val="Arial"/>
        <family val="2"/>
      </rPr>
      <t xml:space="preserve">, divertor of model and make  Nostromo Built - in shower mixer- vertical </t>
    </r>
  </si>
  <si>
    <r>
      <t xml:space="preserve">Providing and fixing </t>
    </r>
    <r>
      <rPr>
        <b/>
        <sz val="11"/>
        <rFont val="Arial"/>
        <family val="2"/>
      </rPr>
      <t>wash basin</t>
    </r>
    <r>
      <rPr>
        <sz val="11"/>
        <rFont val="Arial"/>
        <family val="2"/>
      </rPr>
      <t xml:space="preserve"> (General area )Make Make Jaquar / Cera SEMI COUNTER BASIN WITH TAP HOLE comprising the following including all fixing accessories cutting and making good the walls/ floors wherever necesssary all complete  as per specifications</t>
    </r>
  </si>
  <si>
    <t>g</t>
  </si>
  <si>
    <t>Ls</t>
  </si>
  <si>
    <t>Design charges for Interior concepts, 3D renders for key areas, options shown for color schemes, furniture styles, and finishes. Based on finalized renders, samples of finishes reviewed by Architect/Client for quality, texture, and aesthetics.(Design Concept → Render → Client Review → Sample Submission → Material Approval → Execution)</t>
  </si>
  <si>
    <t>PHE &amp; ELECTRICAL WORKS</t>
  </si>
  <si>
    <t>PUBLIC HEALTH ENGINEERING WORKS</t>
  </si>
  <si>
    <t>INTERNAL ELECTRICALS WORKS</t>
  </si>
  <si>
    <t>Excavating, Supplying and Filling with Soil Murrum by Mechanical transport up to 10 km lead also including ramming and watering of the earth in layers not exceeding 20com in Foundation, Plinth, Sides of Foundation etc. Complete for all lift</t>
  </si>
  <si>
    <t>Excavation for foundation (drain connection line) in earth, soil of all types, sand, gravel and soft murum including removing the excavated material up to required depth beyond the building area, stacking and spreading as directed,  dewatering if required, preparing the bed for the foundation . Completed as Directed by In-Charge</t>
  </si>
  <si>
    <t xml:space="preserve">Providing and laying Plain cement concrete in structure frame work M10/ grade concrete by cement, sand and using  aggregates in below footings, flooring bed etc, complete as directed by the Engineer in-charge/ Consultant. Consider minimum cement content of 250kg per cum including centering and shuttering, but including, necessary scaffolding, double height staging if required, vibrating, curing, finishing the top surface  rough or smooth as may be directed. </t>
  </si>
  <si>
    <t>Providing and laying cement concrete in structure frame work M25 grade concrete by cement, river sand and using 20 mm grade aggregate in columns, pillars, piers, posts, struts, waist slab, landing, roof slab &amp; roof beam, stringer beam with necessary provision to fix the precast steps for staircase, Lintel, Sunshade, Loft  etc, complete as directed by the Engineer in-charge/ Consultant. Consider minimum cement content of 340kg per cum ( 1:1 1/2 : 3) including centering and shuttering, reinforcement steel, but including, necessary scaffolding, double height staging if required, vibrating, curing, finishing the top surface  rough or smooth as may be directed.  Footings, Columns, Beams &amp; Slabs</t>
  </si>
  <si>
    <t xml:space="preserve">Providing and laying solid block work of 230 mm thick using cement mortar of 1:5. The solid block having approved good quality &amp; crushing strength not less than 40kg/cm2. The masonry work shall be done in such a way that all joints are full of mortar. The mortar thickness in the masonry joints shall not exceed 10 mm. All the faces of the joints shall be raked to a minimum depth of 15 mm by raking tool during the progress of brick work. The rate includes cost of necessary scaffolding, chips packing between beam/ column and wall, mixing, raking of joints, lead &amp; lift and curing etc., complete as directed by the Engineer in-charge/ Consultant.  </t>
  </si>
  <si>
    <t>230mm Solid block at all levels</t>
  </si>
  <si>
    <t>Specification same as above, Except providing and laying 100mm thick solid block in cement mortar of 1:4 reinforced with 2 Nos. of 6 mm dia MS bars at every fourth course of the masonry. The rods should be fixed with full length of the wall and extended with adjoining perpendicular walls, and the rate to include the chips packing between roof beam/slab to the solid block work  all complete as directed by the Engineer in-charge/ Consultant - At all levels</t>
  </si>
  <si>
    <t>Kitchen Area (SW &amp; SE @ Ground)</t>
  </si>
  <si>
    <r>
      <t>Prepare surface, supply and lay</t>
    </r>
    <r>
      <rPr>
        <b/>
        <sz val="10"/>
        <color theme="1"/>
        <rFont val="Arial"/>
        <family val="2"/>
      </rPr>
      <t xml:space="preserve"> flooring with</t>
    </r>
    <r>
      <rPr>
        <b/>
        <sz val="10"/>
        <rFont val="Arial"/>
        <family val="2"/>
      </rPr>
      <t xml:space="preserve"> 600 X 600mm vetrified tiles</t>
    </r>
    <r>
      <rPr>
        <sz val="10"/>
        <rFont val="Arial"/>
        <family val="2"/>
      </rPr>
      <t xml:space="preserve"> of quality asapproved by the Architect and the same is to be laid by  the finished floor level ( FFL ). Cost should include joints grouting with Cementous grouting material of suitable shade to using cement mortor 1 : 4 of required thickness to match the flooring material wherever required,edge beeding, Apoxy grouting, wastage of material, lead lift of materials and, necessary cut outs for services etc., required acid wash  complete as per the details shown in the drawing and as directed by the Project Manager/ Engineer in-charge.- ( Basic Price Rs. 80.00/Sft)</t>
    </r>
  </si>
  <si>
    <r>
      <t>Prepare surface, supply and lay</t>
    </r>
    <r>
      <rPr>
        <b/>
        <sz val="10"/>
        <color theme="1"/>
        <rFont val="Arial"/>
        <family val="2"/>
      </rPr>
      <t xml:space="preserve"> Cladding with</t>
    </r>
    <r>
      <rPr>
        <b/>
        <sz val="10"/>
        <rFont val="Arial"/>
        <family val="2"/>
      </rPr>
      <t xml:space="preserve"> 600 X 600mm vetrified tiles</t>
    </r>
    <r>
      <rPr>
        <sz val="10"/>
        <rFont val="Arial"/>
        <family val="2"/>
      </rPr>
      <t xml:space="preserve"> of quality asapproved by the Architect and the same is to be laid by  the finished floor level ( FFL ). Cost should include joints grouting with Cementous grouting material of suitable shade to using cement mortor 1 : 4 of required thickness to match the flooring material wherever required,edge beeding, Apoxy grouting, wastage of material, lead lift of materials and, necessary cut outs for services etc., required acid wash  complete as per the details shown in the drawing and as directed by the Project Manager/ Engineer in-charge.- ( Basic Price Rs. 80.00/Sft)</t>
    </r>
  </si>
  <si>
    <t xml:space="preserve">Providing and laying polished 18/20mm thick Granite stone of required size for Staircase treads and landing of approved colour, quality and shade. The steps nosing should be pencil rounded or shamferred or half round nosing as required by Architect. And the steps should have 50mm wide flammed finish for anti-skidding  or 3mm wide grooves 3 nos at 25mm spacing for anti-skidding/  necessary groove cutting for making flamming.  Cost to be included of required thickness of  bed mortar of C.M 1:4 to maintain the finished floor level. All the joints to be grouted with cementeous grout matching colour to flooring materials , necessary grouting arrangement to hold the Blaustrde  of handrail, Leading &amp; lifting of all material, required scaffolding, barrier, wastage of material and required polishing and cleaning after laid etc., Complete all as per Architectural drawing &amp; as directed by the Engineer incharge or Architect/ Consultants. (Basic rate for  Granite - Rs 2000/sqm) </t>
  </si>
  <si>
    <t>D3 - Size 1.2 m x 2.4m Single Shutter</t>
  </si>
  <si>
    <t>Aluinium Windows  1400x1200</t>
  </si>
  <si>
    <t>SUB TOTAL= I+II</t>
  </si>
  <si>
    <t>Amount (IBS)</t>
  </si>
  <si>
    <t>HVAC WORKS</t>
  </si>
  <si>
    <t>S/N</t>
  </si>
  <si>
    <t>ITEM DESCRIPTION</t>
  </si>
  <si>
    <t>UNIT</t>
  </si>
  <si>
    <t>QTY</t>
  </si>
  <si>
    <t>VRF WORKS</t>
  </si>
  <si>
    <t>Sets</t>
  </si>
  <si>
    <t>G. TOTAL</t>
  </si>
  <si>
    <t xml:space="preserve">GENERAL NOTES </t>
  </si>
  <si>
    <t>a) Tenderer should quote price for all Items including " Rate Only (R/O) Items"</t>
  </si>
  <si>
    <t xml:space="preserve">b) Tenderer should quote rates including cost of Frieght, Frieght insurance, loading, unloading at site, shifting and lifting etc. </t>
  </si>
  <si>
    <t xml:space="preserve">c) GST shall not be included for individual Items, how ever it is to be mentioned in the respectifve field. </t>
  </si>
  <si>
    <r>
      <t xml:space="preserve">Providing and fixing </t>
    </r>
    <r>
      <rPr>
        <b/>
        <sz val="11"/>
        <rFont val="Arial"/>
        <family val="2"/>
      </rPr>
      <t>wall hung water closet</t>
    </r>
    <r>
      <rPr>
        <sz val="11"/>
        <rFont val="Arial"/>
        <family val="2"/>
      </rPr>
      <t xml:space="preserve"> ( General area ) Make Jaquar / Cera comprising the following including all fixing accessories, cutting and making good the walls/ floor wherever required all complete and or as directed by Engineer-in-charge. Make: Jaquar / Cera</t>
    </r>
  </si>
  <si>
    <t>DB's shall have MS wire way box on top / bottom &amp; on sides. MCBs shall be rated for 10kA with current limiting feature. Dummy ways to be covered with blank plates. All out going ways shall be labeled &amp; laminated. As built drawing (SLD) shall be affixed on inside face of DB door. Rates quoted shall include necessary mounting arrangement as per site conditions. Enclosure shall be suitable to accommodate incomer, phase isolators ( if any) &amp; outgoing MCBs as per the SLD.</t>
  </si>
  <si>
    <t xml:space="preserve"> IT, CCTV &amp; VIDEO CONFERENCING SYSTEMS </t>
  </si>
  <si>
    <t>Boardroom table (8' x 4')</t>
  </si>
  <si>
    <t>Providing and fixing Charcoal Louvers for cladding on finished wall surfaces, made of high-quality Charcoal Polymer Composite material, in approved colour, texture and profile / design. Louvers shall be factory finished, termite proof, waterproof, fire retardant, anti-fungal, eco-friendly and UV resistant. Louvers shall be installed in a seamless pattern using approved adhesive / screws / aluminum channel supports as per manufacturer recommendation and detailed drawings. All edges, joints, corners and terminations shall be neatly finished to ensure perfect alignment and aesthetic appearance. Complete as per specifications, sample approved and directions of Engineer-In-Charge.</t>
  </si>
  <si>
    <t>Providing and fixing Glass Frosting Film (Matt / Frosted Finish) on existing glass surface as per approved pattern / design using high-quality PVC / PET based self-adhesive film of approved make (3M / Garware / Avery Dennison / equivalent). The film shall be uniform, bubble-free, scratch resistant, UV resistant and shall provide privacy while maintaining light transmission. The glass surface shall be thoroughly cleaned and dried before application. The film shall be carefully applied using recommended tools, squeezed properly to avoid air gap / air bubble formation, and edges shall be finished cleanly. Complete in all respects as per manufacturer recommendations and as directed by Engineer-In-Charge.</t>
  </si>
  <si>
    <t>Providing, fabricating and fixing Raised Flooring system for President Long Room areas to increase the finished floor level, using MS Support Frame structure made out of MS rectangular / square tubular sections / MS angles of suitable size &amp; thickness, welded / bolted in grid pattern as per approved design &amp; level requirements. The frame shall be fixed firmly and rigidly to existing floor with suitable fasteners / anchor bolts, ensuring proper leveling, alignment and stability
The top surface shall be finished with moisture resistant / HDHMR / Cement Board panels (as approved) fixed over the MS frame with screws to create a uniform raised platform surface ready to receive final flooring finish (vinyl / carpet / wooden / tile as specified). All edges, joints and cut-outs shall be finished neatly. Complete in all respects as per drawings, specifications and direction of Engineer-In-Charge.</t>
  </si>
  <si>
    <t>Providing and laying Vinyl Flooring of approved shade, design and thickness (2mm / 2.5mm / 3mm as specified) made of homogeneous / heterogeneous vinyl material of approved make (e.g. Tarkett / Armstrong / Wonderfloor / equivalent). Flooring shall be laid over smooth, clean and dry substrate using approved compatible adhesive as per manufacturer recommendation. Sub-base undulations shall be rectified using approved floor leveling compound wherever required to achieve perfectly even surface before installation.
All joints shall be tightly butted, heat welded (if applicable), edges neatly trimmed, and rolling shall be carried out with heavy roller to remove air bubbles and ensure uniform bonding. Skirting / coving profile shall be provided where instructed. Work shall be completed in all respects as per approved sample and direction of Engineer-In-Charge.</t>
  </si>
  <si>
    <t>Providing and laying SPC (Stone Polymer Composite) Flooring planks/tiles of approved brand, design, pattern and thickness (4 mm / 5 mm / 6 mm etc. as specified) having wear layer of minimum 0.3 mm (or as specified) with UV coated surface finish, waterproof, termite proof, scratch resistant, anti-bacterial and high durability. Flooring shall be laid over smooth, clean and properly levelled substrate using click lock interlocking mechanism / recommended adhesive system as per manufacturer’s recommendation. All necessary transition profiles, edge trims, reducer profiles, door thresholds, end caps and skirting shall be provided to ensure complete finish. Work shall be completed in all respects as per approved sample and direction of Engineer-in-Charge. (for existing Floor)</t>
  </si>
  <si>
    <t>12way TPN MCB DB - Vertical / horizontal Metal door type
Incomer - 63A TPN 30mA RCBO - 1No                                                                    
Outgoing - (10A - 20A) SP, 10kA, MCB - 18 No's
(Model no: Legrand IP43 IK09 with Metal Door 5076 72)</t>
  </si>
  <si>
    <t xml:space="preserve">Supply and running of Armoured cable 3.5X 4C Aluminum XLPE insulated  Cable Including   PVC conduit with terminations on either side and all other accessories as required. Including for AC </t>
  </si>
  <si>
    <t xml:space="preserve">Supply &amp; Laying of 4C 16 Sq mm Copper Piping as per ACA standard- Including weather prrof box, Plugging, Terminations &amp; Labelling </t>
  </si>
  <si>
    <t xml:space="preserve">Earth Pit </t>
  </si>
  <si>
    <t xml:space="preserve">POP Up boxes </t>
  </si>
  <si>
    <t>FDC500KXZE1/H ~ 18 HP</t>
  </si>
  <si>
    <t>FDC500KXZE1/H ~ 20 HP</t>
  </si>
  <si>
    <t>FDT90KXE6F/ZE1-2.6TR</t>
  </si>
  <si>
    <t>FDT140KXE6F/ZE1-4.0 TR</t>
  </si>
  <si>
    <t xml:space="preserve">Supply Of Refigerent Y Joint Required for  ODU connecting as per specification  </t>
  </si>
  <si>
    <t xml:space="preserve">Total for Low Side </t>
  </si>
  <si>
    <t>Supply of  Flexi system Variable refrigerant flow ( KX6/KXZ Series ) modular type air- conditioning system suitable for Cooling/Heating by inverter driven capacity control compressor complete  with indoor and outdoor units with individual controller and with fittings etc., as per quantity given below i/c full charging of
R-410A refrigerant gas complete with duly powder coated and Outdoor unit.</t>
  </si>
  <si>
    <t>OUT DOOR UNIT</t>
  </si>
  <si>
    <t>Indoor Units</t>
  </si>
  <si>
    <t>4 WAY CASSETTE</t>
  </si>
  <si>
    <t>FDT36KXE6F/ZE1-1.0 TR</t>
  </si>
  <si>
    <t>FDT71KXE6F/ZE1-2.0 TR</t>
  </si>
  <si>
    <t>FDT112KXE6F/ZE1-3.2 TR</t>
  </si>
  <si>
    <t>FDT160KXE6F/ZE1-4.6 TR</t>
  </si>
  <si>
    <t>WIRELESS KIT(RCN-T-5AW-E2)</t>
  </si>
  <si>
    <t>PANELS (T-PSA-5AW-E,T-PSAE-5AW-E)</t>
  </si>
  <si>
    <t>Supply of Refrigerant 'Y'Joint Required for distribution of refrigerant in copper piping stc complete as per specifications</t>
  </si>
  <si>
    <t>RATE</t>
  </si>
  <si>
    <t>AMOUNT</t>
  </si>
  <si>
    <t>Project           :  ACA Office, Vizag</t>
  </si>
  <si>
    <r>
      <rPr>
        <b/>
        <sz val="11"/>
        <rFont val="Calibri"/>
        <family val="1"/>
      </rPr>
      <t>S NO</t>
    </r>
  </si>
  <si>
    <r>
      <rPr>
        <b/>
        <sz val="11"/>
        <rFont val="Calibri"/>
        <family val="1"/>
      </rPr>
      <t>DESCRIPTION</t>
    </r>
  </si>
  <si>
    <r>
      <rPr>
        <b/>
        <sz val="11"/>
        <rFont val="Calibri"/>
        <family val="1"/>
      </rPr>
      <t>QTY</t>
    </r>
  </si>
  <si>
    <r>
      <rPr>
        <b/>
        <sz val="11"/>
        <rFont val="Calibri"/>
        <family val="1"/>
      </rPr>
      <t>Supply Rate</t>
    </r>
  </si>
  <si>
    <r>
      <rPr>
        <b/>
        <sz val="11"/>
        <rFont val="Calibri"/>
        <family val="1"/>
      </rPr>
      <t xml:space="preserve">Installation
</t>
    </r>
    <r>
      <rPr>
        <b/>
        <sz val="11"/>
        <rFont val="Calibri"/>
        <family val="1"/>
      </rPr>
      <t>Rate</t>
    </r>
  </si>
  <si>
    <r>
      <rPr>
        <b/>
        <sz val="11"/>
        <rFont val="Calibri"/>
        <family val="1"/>
      </rPr>
      <t>Supply Amount</t>
    </r>
  </si>
  <si>
    <r>
      <rPr>
        <b/>
        <sz val="11"/>
        <rFont val="Calibri"/>
        <family val="1"/>
      </rPr>
      <t>Installation Amount</t>
    </r>
  </si>
  <si>
    <r>
      <rPr>
        <sz val="11"/>
        <rFont val="Calibri"/>
        <family val="1"/>
      </rPr>
      <t xml:space="preserve">Patch Panel 28 port - Loaded
</t>
    </r>
    <r>
      <rPr>
        <sz val="11"/>
        <rFont val="Calibri"/>
        <family val="1"/>
      </rPr>
      <t>patch panel</t>
    </r>
  </si>
  <si>
    <r>
      <rPr>
        <sz val="11"/>
        <rFont val="Calibri"/>
        <family val="1"/>
      </rPr>
      <t>Server Rack  -</t>
    </r>
  </si>
  <si>
    <r>
      <rPr>
        <sz val="11"/>
        <rFont val="Calibri"/>
        <family val="1"/>
      </rPr>
      <t>48 Port Switch</t>
    </r>
  </si>
  <si>
    <r>
      <rPr>
        <sz val="11"/>
        <rFont val="Calibri"/>
        <family val="1"/>
      </rPr>
      <t>16 Port- 8 POE Switch</t>
    </r>
  </si>
  <si>
    <r>
      <rPr>
        <sz val="11"/>
        <rFont val="Calibri"/>
        <family val="1"/>
      </rPr>
      <t>16 channel NVR</t>
    </r>
  </si>
  <si>
    <r>
      <rPr>
        <sz val="11"/>
        <rFont val="Calibri"/>
        <family val="1"/>
      </rPr>
      <t>Bullet CP Plus Bullet</t>
    </r>
  </si>
  <si>
    <r>
      <rPr>
        <sz val="11"/>
        <rFont val="Calibri"/>
        <family val="1"/>
      </rPr>
      <t>Dome -CP Plus - Day &amp; Night</t>
    </r>
  </si>
  <si>
    <r>
      <rPr>
        <sz val="11"/>
        <rFont val="Calibri"/>
        <family val="1"/>
      </rPr>
      <t>6 TB  Seagate HDD</t>
    </r>
  </si>
  <si>
    <r>
      <rPr>
        <sz val="11"/>
        <rFont val="Calibri"/>
        <family val="1"/>
      </rPr>
      <t>24" Monitor</t>
    </r>
  </si>
  <si>
    <r>
      <rPr>
        <sz val="11"/>
        <rFont val="Calibri"/>
        <family val="1"/>
      </rPr>
      <t>8 Channel POE Switch</t>
    </r>
  </si>
  <si>
    <r>
      <rPr>
        <sz val="11"/>
        <rFont val="Calibri"/>
        <family val="1"/>
      </rPr>
      <t>HDMI Cable 20 Mtrs</t>
    </r>
  </si>
  <si>
    <r>
      <rPr>
        <sz val="11"/>
        <rFont val="Calibri"/>
        <family val="1"/>
      </rPr>
      <t>Video Conferencing For TV</t>
    </r>
  </si>
  <si>
    <r>
      <rPr>
        <sz val="11"/>
        <rFont val="Calibri"/>
        <family val="1"/>
      </rPr>
      <t xml:space="preserve">Access Control Face ID
</t>
    </r>
    <r>
      <rPr>
        <sz val="11"/>
        <rFont val="Calibri"/>
        <family val="1"/>
      </rPr>
      <t>Systems For 3 Floors</t>
    </r>
  </si>
  <si>
    <r>
      <rPr>
        <sz val="11"/>
        <rFont val="Calibri"/>
        <family val="1"/>
      </rPr>
      <t xml:space="preserve">Back Up For Server -1KV- UPS
</t>
    </r>
    <r>
      <rPr>
        <sz val="11"/>
        <rFont val="Calibri"/>
        <family val="1"/>
      </rPr>
      <t>With Batteries</t>
    </r>
  </si>
  <si>
    <r>
      <rPr>
        <b/>
        <sz val="11"/>
        <rFont val="Calibri"/>
        <family val="1"/>
      </rPr>
      <t>TOTAL</t>
    </r>
  </si>
  <si>
    <t>TV Sockets Cable</t>
  </si>
  <si>
    <r>
      <t>Supply &amp; laying of</t>
    </r>
    <r>
      <rPr>
        <b/>
        <sz val="10"/>
        <color theme="1"/>
        <rFont val="Calibri"/>
        <family val="2"/>
        <scheme val="minor"/>
      </rPr>
      <t xml:space="preserve"> CAT-6 cable</t>
    </r>
    <r>
      <rPr>
        <sz val="10"/>
        <color theme="1"/>
        <rFont val="Calibri"/>
        <family val="2"/>
        <scheme val="minor"/>
      </rPr>
      <t xml:space="preserve"> from CJB to points inside the Flat in existing </t>
    </r>
    <r>
      <rPr>
        <sz val="10"/>
        <color indexed="8"/>
        <rFont val="Calibri"/>
        <family val="2"/>
      </rPr>
      <t xml:space="preserve"> PVC conduits including the termination of wires. (CJB-Points)</t>
    </r>
    <r>
      <rPr>
        <sz val="10"/>
        <rFont val="Arial"/>
        <family val="2"/>
      </rPr>
      <t xml:space="preserve"> make: RR </t>
    </r>
  </si>
  <si>
    <r>
      <rPr>
        <b/>
        <sz val="10"/>
        <rFont val="Calibri"/>
        <family val="2"/>
        <scheme val="minor"/>
      </rPr>
      <t>Primary Light point</t>
    </r>
    <r>
      <rPr>
        <sz val="10"/>
        <rFont val="Calibri"/>
        <family val="2"/>
        <scheme val="minor"/>
      </rPr>
      <t xml:space="preserve"> controlled by a 6A SP modular switch (SB to 1st Light or SB to Fan / exhaust fan point) controlled by one way switch                                            
Supply, laying / pulling and wiring for Primary Light point with </t>
    </r>
    <r>
      <rPr>
        <b/>
        <sz val="10"/>
        <rFont val="Calibri"/>
        <family val="2"/>
        <scheme val="minor"/>
      </rPr>
      <t>3Runs of 1100V grade 1.5sq.mm</t>
    </r>
    <r>
      <rPr>
        <sz val="10"/>
        <rFont val="Calibri"/>
        <family val="2"/>
        <scheme val="minor"/>
      </rPr>
      <t xml:space="preserve"> ISI Marked FRLS insulated multistrand copper conductor wires conforming to IS : 694 (with latest amendments)</t>
    </r>
    <r>
      <rPr>
        <b/>
        <sz val="10"/>
        <rFont val="Calibri"/>
        <family val="2"/>
        <scheme val="minor"/>
      </rPr>
      <t xml:space="preserve"> in 25 mm dia, HMS FRLS PVC conduits </t>
    </r>
    <r>
      <rPr>
        <sz val="10"/>
        <rFont val="Calibri"/>
        <family val="2"/>
        <scheme val="minor"/>
      </rPr>
      <t xml:space="preserve">concealed in wall /column/ ceiling / floor. Cost shall include supply and fixing of 1No 6A single pole modular type switch, conduits, wiring, earthing &amp; all fixing accessories like 3 plate Ceiling rose / straight / slant batten holder and inter- connections complete as required. </t>
    </r>
    <r>
      <rPr>
        <b/>
        <sz val="10"/>
        <color rgb="FFFF0000"/>
        <rFont val="Calibri"/>
        <family val="2"/>
        <scheme val="minor"/>
      </rPr>
      <t>Cost of GI metal boxes and front plate to be excluded. the rate is inlcuding light fixtures</t>
    </r>
    <r>
      <rPr>
        <sz val="10"/>
        <rFont val="Calibri"/>
        <family val="2"/>
        <scheme val="minor"/>
      </rPr>
      <t xml:space="preserve"> 8V Make: Wipro/Havells/Bajaj / Crompton / Equivalent</t>
    </r>
  </si>
  <si>
    <t>Providing, fabricating, supplying and installing fully finished prefabricated Kitchen Container (40 feet x 10 feet) structure made of MS framework with exterior cladding using GI panels / MS corrugated sheets, internal wall paneling with fire retardant grade insulated sandwich PUF panels / cement board / gypsum board (as specified), insulated roof with proper waterproofing, including doors, windows, electrical provisions, plumbing provisions, kitchen platform arrangements, ventilation, exhaust provision and finishing works complete in all respects as directed by Engineer-In-Charge.</t>
  </si>
  <si>
    <t xml:space="preserve">PROJECT NAME : Visakhapatnam - ACA Office at 1st Floor and  Kitchen @ Ground Floor </t>
  </si>
  <si>
    <t>HVAC - VRF System</t>
  </si>
  <si>
    <t xml:space="preserve">PROJECT NAME : Visakhapatnam - ACA Office at 1st Floor and  Kitchen at Ground Floor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</si>
</sst>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0.00;[Red]0.00"/>
    <numFmt numFmtId="167" formatCode="_(* #,##0.00_);_(* \(#,##0.00\);_(* &quot;-&quot;??_);_(@_)"/>
    <numFmt numFmtId="168" formatCode="_(* #,##0.0_);_(* \(#,##0.0\);_(* &quot;-&quot;??_);_(@_)"/>
    <numFmt numFmtId="169" formatCode="_(* #,##0_);_(* \(#,##0\);_(* &quot;-&quot;??_);_(@_)"/>
    <numFmt numFmtId="170" formatCode="0_);\(0\)"/>
    <numFmt numFmtId="171" formatCode="0.0"/>
    <numFmt numFmtId="172" formatCode="General\ "/>
    <numFmt numFmtId="173" formatCode="#,##0.00\ ;&quot; (&quot;#,##0.00\);&quot; -&quot;#\ ;@\ "/>
    <numFmt numFmtId="174" formatCode="#,##0.00&quot; &quot;;&quot; (&quot;#,##0.00&quot;)&quot;;&quot; -&quot;#&quot; &quot;;@&quot; &quot;"/>
    <numFmt numFmtId="175" formatCode="_ [$₹-4009]\ * #,##0.00_ ;_ [$₹-4009]\ * \-#,##0.00_ ;_ [$₹-4009]\ * &quot;-&quot;??_ ;_ @_ "/>
    <numFmt numFmtId="176" formatCode="0.0_)"/>
    <numFmt numFmtId="177" formatCode="General_)"/>
    <numFmt numFmtId="178" formatCode="\ 0;\-0;;@"/>
  </numFmts>
  <fonts count="51">
    <font>
      <sz val="11"/>
      <color theme="1"/>
      <name val="Calibri"/>
      <family val="2"/>
      <scheme val="minor"/>
    </font>
    <font>
      <b/>
      <sz val="14"/>
      <color theme="1"/>
      <name val="Calibri"/>
      <family val="2"/>
      <scheme val="minor"/>
    </font>
    <font>
      <sz val="11"/>
      <color theme="1"/>
      <name val="Calibri"/>
      <family val="2"/>
      <scheme val="minor"/>
    </font>
    <font>
      <sz val="10"/>
      <name val="Helv"/>
      <charset val="204"/>
    </font>
    <font>
      <b/>
      <sz val="11"/>
      <name val="Arial"/>
      <family val="2"/>
    </font>
    <font>
      <b/>
      <sz val="10"/>
      <name val="Arial"/>
      <family val="2"/>
    </font>
    <font>
      <sz val="10"/>
      <name val="Arial"/>
      <family val="2"/>
    </font>
    <font>
      <sz val="10"/>
      <color theme="1"/>
      <name val="Arial"/>
      <family val="2"/>
    </font>
    <font>
      <sz val="10"/>
      <color indexed="8"/>
      <name val="Arial"/>
      <family val="2"/>
    </font>
    <font>
      <sz val="11"/>
      <name val="Arial"/>
      <family val="2"/>
    </font>
    <font>
      <sz val="11"/>
      <name val="Calibri"/>
      <family val="2"/>
      <scheme val="minor"/>
    </font>
    <font>
      <sz val="10"/>
      <color rgb="FFFF0000"/>
      <name val="Arial"/>
      <family val="2"/>
    </font>
    <font>
      <b/>
      <sz val="10"/>
      <color indexed="8"/>
      <name val="Arial"/>
      <family val="2"/>
    </font>
    <font>
      <b/>
      <sz val="10"/>
      <color rgb="FF000000"/>
      <name val="Arial"/>
      <family val="2"/>
    </font>
    <font>
      <sz val="12"/>
      <color theme="1"/>
      <name val="Calibri"/>
      <family val="2"/>
      <scheme val="minor"/>
    </font>
    <font>
      <b/>
      <sz val="12"/>
      <color rgb="FF7030A0"/>
      <name val="Arial"/>
      <family val="2"/>
    </font>
    <font>
      <b/>
      <sz val="12"/>
      <color rgb="FF00B0F0"/>
      <name val="Arial"/>
      <family val="2"/>
    </font>
    <font>
      <b/>
      <sz val="12"/>
      <color rgb="FF002060"/>
      <name val="Arial"/>
      <family val="2"/>
    </font>
    <font>
      <b/>
      <sz val="10"/>
      <color theme="1"/>
      <name val="Arial"/>
      <family val="2"/>
    </font>
    <font>
      <b/>
      <sz val="11"/>
      <color rgb="FF0C10B0"/>
      <name val="Arial"/>
      <family val="2"/>
    </font>
    <font>
      <b/>
      <sz val="11"/>
      <color rgb="FF7030A0"/>
      <name val="Arial"/>
      <family val="2"/>
    </font>
    <font>
      <sz val="11"/>
      <color rgb="FF0C10B0"/>
      <name val="Arial"/>
      <family val="2"/>
    </font>
    <font>
      <sz val="11"/>
      <color rgb="FFC00000"/>
      <name val="Arial"/>
      <family val="2"/>
    </font>
    <font>
      <b/>
      <sz val="11"/>
      <color indexed="10"/>
      <name val="Arial"/>
      <family val="2"/>
    </font>
    <font>
      <sz val="10"/>
      <color rgb="FF0C10B0"/>
      <name val="Arial"/>
      <family val="2"/>
    </font>
    <font>
      <sz val="11"/>
      <color rgb="FF0C10B0"/>
      <name val="Calibri"/>
      <family val="2"/>
      <scheme val="minor"/>
    </font>
    <font>
      <b/>
      <sz val="10"/>
      <color rgb="FF7030A0"/>
      <name val="Arial"/>
      <family val="2"/>
    </font>
    <font>
      <b/>
      <sz val="10"/>
      <color rgb="FF0C10B0"/>
      <name val="Arial"/>
      <family val="2"/>
    </font>
    <font>
      <b/>
      <sz val="10"/>
      <name val="Calibri"/>
      <family val="2"/>
      <scheme val="minor"/>
    </font>
    <font>
      <sz val="11"/>
      <color indexed="8"/>
      <name val="Calibri"/>
      <family val="2"/>
    </font>
    <font>
      <sz val="10"/>
      <name val="Calibri"/>
      <family val="2"/>
      <scheme val="minor"/>
    </font>
    <font>
      <sz val="10"/>
      <color theme="1"/>
      <name val="Calibri"/>
      <family val="2"/>
      <scheme val="minor"/>
    </font>
    <font>
      <i/>
      <sz val="10"/>
      <name val="Calibri"/>
      <family val="2"/>
      <scheme val="minor"/>
    </font>
    <font>
      <sz val="10"/>
      <name val="Calibri"/>
      <family val="2"/>
    </font>
    <font>
      <b/>
      <sz val="10"/>
      <color rgb="FFFF0000"/>
      <name val="Calibri"/>
      <family val="2"/>
      <scheme val="minor"/>
    </font>
    <font>
      <b/>
      <sz val="10"/>
      <color theme="1"/>
      <name val="Calibri"/>
      <family val="2"/>
      <scheme val="minor"/>
    </font>
    <font>
      <sz val="10"/>
      <color rgb="FFFF0000"/>
      <name val="Calibri"/>
      <family val="2"/>
      <scheme val="minor"/>
    </font>
    <font>
      <sz val="10"/>
      <color indexed="8"/>
      <name val="Calibri"/>
      <family val="2"/>
    </font>
    <font>
      <sz val="11"/>
      <color rgb="FF000000"/>
      <name val="Arial"/>
      <family val="2"/>
    </font>
    <font>
      <b/>
      <sz val="13"/>
      <color rgb="FF7030A0"/>
      <name val="Calibri"/>
      <family val="2"/>
      <scheme val="minor"/>
    </font>
    <font>
      <b/>
      <sz val="11"/>
      <name val="Trebuchet MS"/>
      <family val="2"/>
    </font>
    <font>
      <sz val="11"/>
      <name val="Trebuchet MS"/>
      <family val="2"/>
    </font>
    <font>
      <b/>
      <sz val="11"/>
      <color theme="1"/>
      <name val="Trebuchet MS"/>
      <family val="2"/>
    </font>
    <font>
      <sz val="11"/>
      <color theme="1"/>
      <name val="Trebuchet MS"/>
      <family val="2"/>
    </font>
    <font>
      <sz val="11"/>
      <color rgb="FF000000"/>
      <name val="Trebuchet MS"/>
      <family val="2"/>
    </font>
    <font>
      <b/>
      <sz val="11"/>
      <name val="Calibri"/>
      <family val="1"/>
    </font>
    <font>
      <sz val="11"/>
      <color rgb="FF000000"/>
      <name val="Calibri"/>
      <family val="2"/>
    </font>
    <font>
      <sz val="11"/>
      <name val="Calibri"/>
      <family val="1"/>
    </font>
    <font>
      <sz val="11"/>
      <name val="Calibri"/>
    </font>
    <font>
      <b/>
      <sz val="11"/>
      <name val="Calibri"/>
    </font>
    <font>
      <b/>
      <sz val="11"/>
      <color rgb="FF000000"/>
      <name val="Calibri"/>
      <family val="2"/>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85"/>
        <bgColor indexed="64"/>
      </patternFill>
    </fill>
    <fill>
      <patternFill patternType="solid">
        <fgColor rgb="FFD8FECE"/>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rgb="FFFFFFFF"/>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
    <xf numFmtId="0" fontId="0" fillId="0" borderId="0"/>
    <xf numFmtId="43" fontId="2" fillId="0" borderId="0" applyFont="0" applyFill="0" applyBorder="0" applyAlignment="0" applyProtection="0"/>
    <xf numFmtId="0" fontId="3" fillId="0" borderId="0"/>
    <xf numFmtId="167" fontId="6" fillId="0" borderId="0" applyFont="0" applyFill="0" applyBorder="0" applyAlignment="0" applyProtection="0"/>
    <xf numFmtId="0" fontId="6" fillId="0" borderId="0"/>
    <xf numFmtId="0" fontId="3" fillId="0" borderId="0"/>
    <xf numFmtId="2" fontId="8" fillId="0" borderId="0">
      <protection locked="0"/>
    </xf>
    <xf numFmtId="0" fontId="6" fillId="0" borderId="0">
      <alignment horizontal="justify" vertical="top" wrapText="1"/>
      <protection locked="0"/>
    </xf>
    <xf numFmtId="43" fontId="2"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alignment wrapText="1"/>
    </xf>
    <xf numFmtId="0" fontId="6" fillId="0" borderId="0"/>
    <xf numFmtId="0" fontId="6" fillId="0" borderId="0"/>
    <xf numFmtId="167" fontId="29" fillId="0" borderId="0" applyFont="0" applyFill="0" applyBorder="0" applyAlignment="0" applyProtection="0"/>
    <xf numFmtId="167" fontId="29" fillId="0" borderId="0" applyFont="0" applyFill="0" applyBorder="0" applyAlignment="0" applyProtection="0"/>
    <xf numFmtId="0" fontId="3" fillId="0" borderId="0"/>
    <xf numFmtId="0" fontId="6" fillId="0" borderId="0"/>
    <xf numFmtId="167" fontId="6" fillId="0" borderId="0" applyFont="0" applyFill="0" applyBorder="0" applyAlignment="0" applyProtection="0"/>
    <xf numFmtId="0" fontId="6" fillId="0" borderId="0"/>
    <xf numFmtId="173" fontId="6" fillId="0" borderId="0" applyFill="0" applyBorder="0" applyAlignment="0" applyProtection="0"/>
    <xf numFmtId="0" fontId="6" fillId="0" borderId="0" applyNumberFormat="0" applyFont="0" applyFill="0" applyBorder="0" applyAlignment="0" applyProtection="0">
      <alignment vertical="top"/>
    </xf>
    <xf numFmtId="174" fontId="38" fillId="0" borderId="0" applyFont="0" applyBorder="0" applyProtection="0"/>
    <xf numFmtId="0" fontId="6" fillId="0" borderId="0"/>
    <xf numFmtId="0" fontId="6" fillId="0" borderId="0"/>
    <xf numFmtId="44" fontId="2" fillId="0" borderId="0" applyFont="0" applyFill="0" applyBorder="0" applyAlignment="0" applyProtection="0"/>
    <xf numFmtId="0" fontId="6" fillId="0" borderId="0"/>
  </cellStyleXfs>
  <cellXfs count="344">
    <xf numFmtId="0" fontId="0" fillId="0" borderId="0" xfId="0"/>
    <xf numFmtId="0" fontId="0" fillId="0" borderId="1" xfId="0" applyBorder="1" applyAlignment="1">
      <alignment horizontal="center" vertical="center"/>
    </xf>
    <xf numFmtId="0" fontId="0" fillId="0" borderId="1" xfId="0" applyBorder="1" applyAlignment="1">
      <alignment horizontal="left"/>
    </xf>
    <xf numFmtId="164" fontId="0" fillId="0" borderId="0" xfId="1" applyNumberFormat="1" applyFont="1"/>
    <xf numFmtId="165" fontId="5" fillId="0" borderId="0" xfId="1" applyNumberFormat="1" applyFont="1" applyAlignment="1">
      <alignment horizontal="center" vertical="center" wrapText="1"/>
    </xf>
    <xf numFmtId="0" fontId="5" fillId="0" borderId="0" xfId="2" applyFont="1" applyAlignment="1">
      <alignment horizontal="left" vertical="center"/>
    </xf>
    <xf numFmtId="0" fontId="5" fillId="0" borderId="0" xfId="2" applyFont="1" applyAlignment="1">
      <alignment horizontal="left" vertical="center" wrapText="1"/>
    </xf>
    <xf numFmtId="0" fontId="5" fillId="0" borderId="0" xfId="2" applyFont="1" applyAlignment="1">
      <alignment horizontal="center" vertical="center" wrapText="1"/>
    </xf>
    <xf numFmtId="0" fontId="5" fillId="0" borderId="0" xfId="2" applyFont="1" applyAlignment="1" applyProtection="1">
      <alignment horizontal="center" vertical="center" wrapText="1"/>
      <protection locked="0"/>
    </xf>
    <xf numFmtId="164" fontId="5" fillId="0" borderId="0" xfId="1" applyNumberFormat="1" applyFont="1" applyAlignment="1">
      <alignment horizontal="center" vertical="center" wrapText="1"/>
    </xf>
    <xf numFmtId="166" fontId="4" fillId="3" borderId="1" xfId="2"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167" fontId="4" fillId="2" borderId="1" xfId="3"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0" fontId="2" fillId="0" borderId="0" xfId="0" applyFont="1"/>
    <xf numFmtId="0" fontId="5" fillId="0" borderId="1"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left" vertical="center" wrapText="1"/>
    </xf>
    <xf numFmtId="2" fontId="5" fillId="0" borderId="1" xfId="3" applyNumberFormat="1" applyFont="1" applyFill="1" applyBorder="1" applyAlignment="1" applyProtection="1">
      <alignment horizontal="center" vertical="center" wrapText="1"/>
    </xf>
    <xf numFmtId="167" fontId="6" fillId="0" borderId="1" xfId="3" applyFont="1" applyFill="1" applyBorder="1" applyAlignment="1" applyProtection="1">
      <alignment horizontal="center" vertical="center" wrapText="1"/>
      <protection locked="0"/>
    </xf>
    <xf numFmtId="164" fontId="6" fillId="0" borderId="1" xfId="1" applyNumberFormat="1" applyFont="1" applyFill="1" applyBorder="1" applyAlignment="1" applyProtection="1">
      <alignment horizontal="center" vertical="center" wrapText="1"/>
    </xf>
    <xf numFmtId="39" fontId="6" fillId="0" borderId="1" xfId="3" applyNumberFormat="1" applyFont="1" applyFill="1" applyBorder="1" applyAlignment="1" applyProtection="1">
      <alignment horizontal="center" vertical="center"/>
    </xf>
    <xf numFmtId="0" fontId="7" fillId="0" borderId="1" xfId="0" applyFont="1" applyBorder="1" applyAlignment="1">
      <alignment horizontal="left" vertical="center" wrapText="1"/>
    </xf>
    <xf numFmtId="2" fontId="6" fillId="0" borderId="1" xfId="0" applyNumberFormat="1" applyFont="1" applyBorder="1" applyAlignment="1">
      <alignment horizontal="center" vertical="center"/>
    </xf>
    <xf numFmtId="0" fontId="7" fillId="0" borderId="1" xfId="0" applyFont="1" applyBorder="1" applyAlignment="1">
      <alignment horizontal="left" vertical="center"/>
    </xf>
    <xf numFmtId="168" fontId="6" fillId="0" borderId="1" xfId="3" applyNumberFormat="1"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39" fontId="7" fillId="0" borderId="1" xfId="3" applyNumberFormat="1" applyFont="1" applyFill="1" applyBorder="1" applyAlignment="1" applyProtection="1">
      <alignment horizontal="center" vertical="center"/>
    </xf>
    <xf numFmtId="2" fontId="7" fillId="0" borderId="1" xfId="0" applyNumberFormat="1" applyFont="1" applyBorder="1" applyAlignment="1">
      <alignment horizontal="center" vertical="center"/>
    </xf>
    <xf numFmtId="0" fontId="5" fillId="0" borderId="1" xfId="4" applyFont="1" applyBorder="1" applyAlignment="1">
      <alignment horizontal="left" vertical="center"/>
    </xf>
    <xf numFmtId="0" fontId="7" fillId="0" borderId="1" xfId="5" applyFont="1" applyBorder="1" applyAlignment="1">
      <alignment horizontal="left" vertical="center" wrapText="1"/>
    </xf>
    <xf numFmtId="2" fontId="6" fillId="0" borderId="1" xfId="6" applyFont="1" applyBorder="1" applyAlignment="1" applyProtection="1">
      <alignment horizontal="left" vertical="center" wrapText="1"/>
    </xf>
    <xf numFmtId="0" fontId="9" fillId="4" borderId="1" xfId="5" applyFont="1" applyFill="1" applyBorder="1" applyAlignment="1">
      <alignment horizontal="center" vertical="center" wrapText="1"/>
    </xf>
    <xf numFmtId="0" fontId="4" fillId="4" borderId="1" xfId="5" applyFont="1" applyFill="1" applyBorder="1" applyAlignment="1">
      <alignment horizontal="right" vertical="center" wrapText="1"/>
    </xf>
    <xf numFmtId="2" fontId="9" fillId="4" borderId="1" xfId="5" applyNumberFormat="1" applyFont="1" applyFill="1" applyBorder="1" applyAlignment="1">
      <alignment horizontal="center" vertical="center" wrapText="1"/>
    </xf>
    <xf numFmtId="167" fontId="9" fillId="4" borderId="1" xfId="3" applyFont="1" applyFill="1" applyBorder="1" applyAlignment="1" applyProtection="1">
      <alignment horizontal="center" vertical="center" wrapText="1"/>
      <protection locked="0"/>
    </xf>
    <xf numFmtId="164" fontId="4" fillId="4" borderId="1" xfId="1" applyNumberFormat="1" applyFont="1" applyFill="1" applyBorder="1" applyAlignment="1" applyProtection="1">
      <alignment horizontal="center" vertical="center" wrapText="1"/>
    </xf>
    <xf numFmtId="167" fontId="5" fillId="0" borderId="1" xfId="3" applyFont="1" applyFill="1" applyBorder="1" applyAlignment="1" applyProtection="1">
      <alignment horizontal="center" vertical="center" wrapText="1"/>
    </xf>
    <xf numFmtId="167" fontId="6" fillId="0" borderId="1" xfId="3"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5" applyFont="1" applyBorder="1" applyAlignment="1">
      <alignment horizontal="left" vertical="center" wrapText="1"/>
    </xf>
    <xf numFmtId="0" fontId="6" fillId="0" borderId="1" xfId="5" applyFont="1" applyBorder="1" applyAlignment="1">
      <alignment horizontal="center" vertical="center" wrapText="1"/>
    </xf>
    <xf numFmtId="2" fontId="6" fillId="0" borderId="1" xfId="5" applyNumberFormat="1" applyFont="1" applyBorder="1" applyAlignment="1">
      <alignment horizontal="left" vertical="center" wrapText="1"/>
    </xf>
    <xf numFmtId="0" fontId="6" fillId="4" borderId="1" xfId="5" applyFont="1" applyFill="1" applyBorder="1" applyAlignment="1">
      <alignment horizontal="center" vertical="center" wrapText="1"/>
    </xf>
    <xf numFmtId="0" fontId="5" fillId="4" borderId="1" xfId="5" applyFont="1" applyFill="1" applyBorder="1" applyAlignment="1">
      <alignment horizontal="right" vertical="center" wrapText="1"/>
    </xf>
    <xf numFmtId="2" fontId="6" fillId="4" borderId="1" xfId="5" applyNumberFormat="1" applyFont="1" applyFill="1" applyBorder="1" applyAlignment="1">
      <alignment horizontal="center" vertical="center" wrapText="1"/>
    </xf>
    <xf numFmtId="167" fontId="6" fillId="4" borderId="1" xfId="3" applyFont="1" applyFill="1" applyBorder="1" applyAlignment="1" applyProtection="1">
      <alignment horizontal="center" vertical="center" wrapText="1"/>
      <protection locked="0"/>
    </xf>
    <xf numFmtId="164" fontId="5" fillId="4" borderId="1" xfId="1" applyNumberFormat="1" applyFont="1" applyFill="1" applyBorder="1" applyAlignment="1" applyProtection="1">
      <alignment horizontal="center" vertical="center" wrapText="1"/>
    </xf>
    <xf numFmtId="0" fontId="5" fillId="0" borderId="1" xfId="5" applyFont="1" applyBorder="1" applyAlignment="1">
      <alignment horizontal="center" vertical="center" wrapText="1"/>
    </xf>
    <xf numFmtId="0" fontId="5" fillId="0" borderId="1" xfId="5" applyFont="1" applyBorder="1" applyAlignment="1">
      <alignment horizontal="left" vertical="center" wrapText="1"/>
    </xf>
    <xf numFmtId="0" fontId="6" fillId="0" borderId="1" xfId="3" applyNumberFormat="1" applyFont="1" applyFill="1" applyBorder="1" applyAlignment="1" applyProtection="1">
      <alignment horizontal="left" vertical="center" wrapText="1"/>
    </xf>
    <xf numFmtId="2" fontId="6" fillId="0" borderId="1" xfId="5" applyNumberFormat="1" applyFont="1" applyBorder="1" applyAlignment="1">
      <alignment horizontal="center" vertical="center" wrapText="1"/>
    </xf>
    <xf numFmtId="167" fontId="6" fillId="0" borderId="1" xfId="3" applyFont="1" applyFill="1" applyBorder="1" applyAlignment="1" applyProtection="1">
      <alignment horizontal="center" vertical="center" wrapText="1"/>
    </xf>
    <xf numFmtId="2" fontId="8" fillId="0" borderId="1" xfId="0" applyNumberFormat="1" applyFont="1" applyBorder="1" applyAlignment="1">
      <alignment horizontal="left" vertical="center" wrapText="1"/>
    </xf>
    <xf numFmtId="2" fontId="7" fillId="0" borderId="1" xfId="6" applyFont="1" applyBorder="1" applyAlignment="1" applyProtection="1">
      <alignment horizontal="left" vertical="center" wrapText="1"/>
    </xf>
    <xf numFmtId="2" fontId="7" fillId="0" borderId="1" xfId="5" applyNumberFormat="1" applyFont="1" applyBorder="1" applyAlignment="1">
      <alignment horizontal="center" vertical="center" wrapText="1"/>
    </xf>
    <xf numFmtId="0" fontId="8" fillId="0" borderId="1" xfId="7" applyFont="1" applyBorder="1" applyAlignment="1" applyProtection="1">
      <alignment horizontal="left" vertical="center" wrapText="1"/>
    </xf>
    <xf numFmtId="39" fontId="6" fillId="0" borderId="1" xfId="8" applyNumberFormat="1" applyFont="1" applyFill="1" applyBorder="1" applyAlignment="1" applyProtection="1">
      <alignment horizontal="center" vertical="center"/>
    </xf>
    <xf numFmtId="0" fontId="6" fillId="0" borderId="1" xfId="5" applyFont="1" applyBorder="1" applyAlignment="1" applyProtection="1">
      <alignment horizontal="center" vertical="center" wrapText="1"/>
      <protection locked="0"/>
    </xf>
    <xf numFmtId="164" fontId="6" fillId="0" borderId="1" xfId="1" applyNumberFormat="1" applyFont="1" applyBorder="1" applyAlignment="1">
      <alignment horizontal="center" vertical="center" wrapText="1"/>
    </xf>
    <xf numFmtId="39" fontId="7" fillId="0" borderId="1" xfId="8" applyNumberFormat="1" applyFont="1" applyFill="1" applyBorder="1" applyAlignment="1" applyProtection="1">
      <alignment horizontal="center" vertical="center"/>
    </xf>
    <xf numFmtId="43" fontId="6" fillId="0" borderId="1" xfId="5"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4" fillId="0" borderId="0" xfId="0" applyFont="1"/>
    <xf numFmtId="0" fontId="1" fillId="0" borderId="0" xfId="0" applyFont="1"/>
    <xf numFmtId="167" fontId="4" fillId="2" borderId="1" xfId="3" applyFont="1" applyFill="1" applyBorder="1" applyAlignment="1" applyProtection="1">
      <alignment horizontal="center" vertical="center" wrapText="1"/>
      <protection locked="0"/>
    </xf>
    <xf numFmtId="0" fontId="15" fillId="0" borderId="0" xfId="12" applyFont="1" applyAlignment="1">
      <alignment vertical="center"/>
    </xf>
    <xf numFmtId="0" fontId="6" fillId="0" borderId="0" xfId="12">
      <alignment wrapText="1"/>
    </xf>
    <xf numFmtId="0" fontId="5" fillId="0" borderId="0" xfId="12" applyFont="1" applyAlignment="1">
      <alignment vertical="center" wrapText="1"/>
    </xf>
    <xf numFmtId="0" fontId="5" fillId="6" borderId="1" xfId="12" applyFont="1" applyFill="1" applyBorder="1" applyAlignment="1">
      <alignment horizontal="center" vertical="center" wrapText="1"/>
    </xf>
    <xf numFmtId="0" fontId="5" fillId="6" borderId="2" xfId="12" applyFont="1" applyFill="1" applyBorder="1" applyAlignment="1">
      <alignment horizontal="center" vertical="center" wrapText="1"/>
    </xf>
    <xf numFmtId="0" fontId="6" fillId="0" borderId="0" xfId="12" applyAlignment="1">
      <alignment vertical="center" wrapText="1"/>
    </xf>
    <xf numFmtId="0" fontId="5" fillId="0" borderId="1" xfId="12" applyFont="1" applyBorder="1" applyAlignment="1">
      <alignment horizontal="left" vertical="center" wrapText="1"/>
    </xf>
    <xf numFmtId="0" fontId="5" fillId="0" borderId="2" xfId="12" applyFont="1" applyBorder="1" applyAlignment="1">
      <alignment horizontal="left" vertical="center" wrapText="1"/>
    </xf>
    <xf numFmtId="0" fontId="5" fillId="0" borderId="1" xfId="12" applyFont="1" applyBorder="1" applyAlignment="1">
      <alignment horizontal="center" vertical="center" wrapText="1"/>
    </xf>
    <xf numFmtId="0" fontId="6" fillId="0" borderId="1" xfId="12" applyBorder="1" applyAlignment="1">
      <alignment horizontal="center" vertical="center" wrapText="1"/>
    </xf>
    <xf numFmtId="0" fontId="6" fillId="0" borderId="2" xfId="12" applyBorder="1" applyAlignment="1">
      <alignment horizontal="left" vertical="center" wrapText="1"/>
    </xf>
    <xf numFmtId="169" fontId="6" fillId="0" borderId="1" xfId="10" applyNumberFormat="1" applyFont="1" applyFill="1" applyBorder="1" applyAlignment="1">
      <alignment horizontal="left" vertical="center" wrapText="1"/>
    </xf>
    <xf numFmtId="0" fontId="6" fillId="0" borderId="1" xfId="12" applyBorder="1" applyAlignment="1">
      <alignment horizontal="center" vertical="center"/>
    </xf>
    <xf numFmtId="0" fontId="6" fillId="0" borderId="2" xfId="12" applyBorder="1" applyAlignment="1">
      <alignment horizontal="left" vertical="center"/>
    </xf>
    <xf numFmtId="0" fontId="16" fillId="0" borderId="1" xfId="12" applyFont="1" applyBorder="1" applyAlignment="1">
      <alignment horizontal="center" vertical="center"/>
    </xf>
    <xf numFmtId="0" fontId="16" fillId="0" borderId="2" xfId="12" applyFont="1" applyBorder="1" applyAlignment="1">
      <alignment horizontal="right" vertical="center"/>
    </xf>
    <xf numFmtId="169" fontId="16" fillId="0" borderId="1" xfId="10" applyNumberFormat="1" applyFont="1" applyFill="1" applyBorder="1" applyAlignment="1">
      <alignment horizontal="left" vertical="center" wrapText="1"/>
    </xf>
    <xf numFmtId="0" fontId="17" fillId="0" borderId="0" xfId="12" applyFont="1" applyAlignment="1">
      <alignment vertical="center" wrapText="1"/>
    </xf>
    <xf numFmtId="0" fontId="10"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68" fontId="6" fillId="0" borderId="1" xfId="3" applyNumberFormat="1" applyFont="1" applyFill="1" applyBorder="1" applyAlignment="1" applyProtection="1">
      <alignment horizontal="center" vertical="center" wrapText="1"/>
    </xf>
    <xf numFmtId="167" fontId="6" fillId="0" borderId="1" xfId="3" applyFont="1" applyFill="1" applyBorder="1" applyAlignment="1" applyProtection="1">
      <alignment horizontal="center" vertical="center"/>
    </xf>
    <xf numFmtId="43" fontId="6" fillId="0" borderId="1" xfId="5" applyNumberFormat="1" applyFont="1" applyFill="1" applyBorder="1" applyAlignment="1">
      <alignment horizontal="center" vertical="center" wrapText="1"/>
    </xf>
    <xf numFmtId="43" fontId="6" fillId="0" borderId="1" xfId="5" applyNumberFormat="1" applyFont="1" applyFill="1" applyBorder="1" applyAlignment="1" applyProtection="1">
      <alignment horizontal="center" vertical="center" wrapText="1"/>
      <protection locked="0"/>
    </xf>
    <xf numFmtId="43" fontId="11" fillId="0" borderId="1" xfId="5" applyNumberFormat="1" applyFont="1" applyBorder="1" applyAlignment="1">
      <alignment horizontal="center" vertical="center" wrapText="1"/>
    </xf>
    <xf numFmtId="0" fontId="0" fillId="0" borderId="3" xfId="0" applyBorder="1" applyAlignment="1">
      <alignment horizontal="center" vertical="center"/>
    </xf>
    <xf numFmtId="0" fontId="1" fillId="0" borderId="1" xfId="0" applyFont="1" applyBorder="1"/>
    <xf numFmtId="0" fontId="14" fillId="0" borderId="1" xfId="0" applyFont="1" applyBorder="1"/>
    <xf numFmtId="164" fontId="0" fillId="0" borderId="1" xfId="1" applyNumberFormat="1" applyFont="1" applyBorder="1"/>
    <xf numFmtId="0" fontId="0" fillId="0" borderId="0" xfId="0" applyAlignment="1">
      <alignment vertical="center"/>
    </xf>
    <xf numFmtId="0" fontId="0" fillId="0" borderId="1" xfId="0" applyBorder="1" applyAlignment="1">
      <alignment horizontal="left" vertical="center"/>
    </xf>
    <xf numFmtId="0" fontId="10" fillId="0" borderId="1" xfId="0" applyFont="1" applyBorder="1" applyAlignment="1">
      <alignment vertical="center"/>
    </xf>
    <xf numFmtId="164" fontId="6" fillId="0" borderId="1" xfId="1" applyNumberFormat="1" applyFont="1" applyFill="1" applyBorder="1" applyAlignment="1" applyProtection="1">
      <alignment horizontal="center" vertical="center" wrapText="1"/>
      <protection locked="0"/>
    </xf>
    <xf numFmtId="0" fontId="4" fillId="0" borderId="0" xfId="9" applyFont="1" applyAlignment="1">
      <alignment vertical="center"/>
    </xf>
    <xf numFmtId="0" fontId="19" fillId="0" borderId="0" xfId="9" applyFont="1" applyAlignment="1">
      <alignment horizontal="center" vertical="center"/>
    </xf>
    <xf numFmtId="0" fontId="4" fillId="0" borderId="0" xfId="9" applyFont="1" applyAlignment="1" applyProtection="1">
      <alignment vertical="center"/>
      <protection locked="0"/>
    </xf>
    <xf numFmtId="0" fontId="9" fillId="0" borderId="0" xfId="9" applyFont="1" applyAlignment="1" applyProtection="1">
      <alignment vertical="center"/>
      <protection locked="0"/>
    </xf>
    <xf numFmtId="0" fontId="5" fillId="0" borderId="0" xfId="9" applyFont="1" applyAlignment="1">
      <alignment vertical="center"/>
    </xf>
    <xf numFmtId="2" fontId="4" fillId="0" borderId="0" xfId="9" applyNumberFormat="1" applyFont="1" applyAlignment="1">
      <alignment vertical="center" wrapText="1"/>
    </xf>
    <xf numFmtId="2" fontId="19" fillId="0" borderId="0" xfId="9" applyNumberFormat="1" applyFont="1" applyAlignment="1">
      <alignment horizontal="center" vertical="center" wrapText="1"/>
    </xf>
    <xf numFmtId="2" fontId="4" fillId="0" borderId="0" xfId="9" applyNumberFormat="1" applyFont="1" applyAlignment="1" applyProtection="1">
      <alignment vertical="center" wrapText="1"/>
      <protection locked="0"/>
    </xf>
    <xf numFmtId="3" fontId="4" fillId="0" borderId="0" xfId="9" applyNumberFormat="1" applyFont="1" applyAlignment="1">
      <alignment vertical="center" wrapText="1"/>
    </xf>
    <xf numFmtId="2" fontId="20" fillId="3" borderId="1" xfId="3" applyNumberFormat="1" applyFont="1" applyFill="1" applyBorder="1" applyAlignment="1" applyProtection="1">
      <alignment horizontal="center" vertical="center" wrapText="1"/>
    </xf>
    <xf numFmtId="0" fontId="5" fillId="8" borderId="1" xfId="9" applyFont="1" applyFill="1" applyBorder="1" applyAlignment="1" applyProtection="1">
      <alignment horizontal="center" vertical="center" wrapText="1"/>
      <protection locked="0"/>
    </xf>
    <xf numFmtId="169" fontId="5" fillId="8" borderId="1" xfId="10" applyNumberFormat="1" applyFont="1" applyFill="1" applyBorder="1" applyAlignment="1" applyProtection="1">
      <alignment horizontal="center" vertical="center" wrapText="1"/>
    </xf>
    <xf numFmtId="0" fontId="4" fillId="0" borderId="1" xfId="9" applyFont="1" applyBorder="1" applyAlignment="1">
      <alignment horizontal="center" vertical="center" wrapText="1"/>
    </xf>
    <xf numFmtId="0" fontId="4" fillId="0" borderId="1" xfId="9" applyFont="1" applyBorder="1" applyAlignment="1">
      <alignment horizontal="justify" vertical="center"/>
    </xf>
    <xf numFmtId="0" fontId="4" fillId="0" borderId="1" xfId="9" applyFont="1" applyBorder="1" applyAlignment="1">
      <alignment horizontal="center" vertical="center"/>
    </xf>
    <xf numFmtId="0" fontId="19" fillId="0" borderId="1" xfId="9" applyFont="1" applyBorder="1" applyAlignment="1">
      <alignment horizontal="center" vertical="center"/>
    </xf>
    <xf numFmtId="3" fontId="4" fillId="0" borderId="1" xfId="9" applyNumberFormat="1" applyFont="1" applyBorder="1" applyAlignment="1" applyProtection="1">
      <alignment vertical="center" wrapText="1"/>
      <protection locked="0"/>
    </xf>
    <xf numFmtId="3" fontId="9" fillId="0" borderId="1" xfId="9" applyNumberFormat="1" applyFont="1" applyBorder="1" applyAlignment="1">
      <alignment vertical="center"/>
    </xf>
    <xf numFmtId="0" fontId="9" fillId="0" borderId="1" xfId="9" applyFont="1" applyBorder="1" applyAlignment="1">
      <alignment horizontal="center" vertical="center" wrapText="1"/>
    </xf>
    <xf numFmtId="0" fontId="9" fillId="0" borderId="1" xfId="9" applyFont="1" applyBorder="1" applyAlignment="1">
      <alignment horizontal="justify" vertical="center" wrapText="1"/>
    </xf>
    <xf numFmtId="0" fontId="21" fillId="0" borderId="1" xfId="9" applyFont="1" applyBorder="1" applyAlignment="1">
      <alignment horizontal="center" vertical="center" wrapText="1"/>
    </xf>
    <xf numFmtId="3" fontId="9" fillId="0" borderId="1" xfId="9" applyNumberFormat="1" applyFont="1" applyBorder="1" applyAlignment="1" applyProtection="1">
      <alignment horizontal="right" vertical="center"/>
      <protection locked="0"/>
    </xf>
    <xf numFmtId="3" fontId="9" fillId="0" borderId="1" xfId="9" applyNumberFormat="1" applyFont="1" applyBorder="1" applyAlignment="1">
      <alignment horizontal="right" vertical="center"/>
    </xf>
    <xf numFmtId="0" fontId="9" fillId="0" borderId="1" xfId="9" applyFont="1" applyBorder="1" applyAlignment="1">
      <alignment horizontal="center" vertical="center"/>
    </xf>
    <xf numFmtId="0" fontId="21" fillId="0" borderId="1" xfId="9" applyFont="1" applyBorder="1" applyAlignment="1">
      <alignment horizontal="center" vertical="center"/>
    </xf>
    <xf numFmtId="169" fontId="9" fillId="0" borderId="1" xfId="10" applyNumberFormat="1" applyFont="1" applyFill="1" applyBorder="1" applyAlignment="1" applyProtection="1">
      <alignment horizontal="right" vertical="center"/>
    </xf>
    <xf numFmtId="0" fontId="9" fillId="0" borderId="1" xfId="9" applyFont="1" applyBorder="1" applyAlignment="1">
      <alignment vertical="center" wrapText="1"/>
    </xf>
    <xf numFmtId="0" fontId="9" fillId="0" borderId="1" xfId="9" applyFont="1" applyBorder="1" applyAlignment="1">
      <alignment vertical="center"/>
    </xf>
    <xf numFmtId="0" fontId="9" fillId="4" borderId="1" xfId="9" applyFont="1" applyFill="1" applyBorder="1" applyAlignment="1">
      <alignment horizontal="center" vertical="center"/>
    </xf>
    <xf numFmtId="0" fontId="4" fillId="4" borderId="1" xfId="9" applyFont="1" applyFill="1" applyBorder="1" applyAlignment="1">
      <alignment horizontal="right" vertical="center" wrapText="1"/>
    </xf>
    <xf numFmtId="0" fontId="21" fillId="4" borderId="1" xfId="9" applyFont="1" applyFill="1" applyBorder="1" applyAlignment="1">
      <alignment horizontal="center" vertical="center"/>
    </xf>
    <xf numFmtId="3" fontId="9" fillId="4" borderId="1" xfId="9" applyNumberFormat="1" applyFont="1" applyFill="1" applyBorder="1" applyAlignment="1" applyProtection="1">
      <alignment vertical="center"/>
      <protection locked="0"/>
    </xf>
    <xf numFmtId="3" fontId="4" fillId="4" borderId="1" xfId="9" applyNumberFormat="1" applyFont="1" applyFill="1" applyBorder="1" applyAlignment="1" applyProtection="1">
      <alignment vertical="center"/>
      <protection locked="0"/>
    </xf>
    <xf numFmtId="164" fontId="4" fillId="4" borderId="1" xfId="1" applyNumberFormat="1" applyFont="1" applyFill="1" applyBorder="1" applyAlignment="1" applyProtection="1">
      <alignment vertical="center"/>
    </xf>
    <xf numFmtId="0" fontId="4" fillId="0" borderId="1" xfId="9" applyFont="1" applyBorder="1" applyAlignment="1">
      <alignment vertical="center"/>
    </xf>
    <xf numFmtId="3" fontId="9" fillId="0" borderId="1" xfId="9" applyNumberFormat="1" applyFont="1" applyBorder="1" applyAlignment="1" applyProtection="1">
      <alignment vertical="center"/>
      <protection locked="0"/>
    </xf>
    <xf numFmtId="0" fontId="4" fillId="0" borderId="1" xfId="9" applyFont="1" applyBorder="1" applyAlignment="1">
      <alignment horizontal="left" vertical="center"/>
    </xf>
    <xf numFmtId="0" fontId="9" fillId="0" borderId="0" xfId="9" applyFont="1" applyAlignment="1" applyProtection="1">
      <alignment horizontal="center" vertical="center"/>
      <protection locked="0"/>
    </xf>
    <xf numFmtId="1" fontId="21" fillId="0" borderId="1" xfId="9" applyNumberFormat="1" applyFont="1" applyBorder="1" applyAlignment="1">
      <alignment horizontal="center" vertical="center"/>
    </xf>
    <xf numFmtId="0" fontId="9" fillId="3" borderId="1" xfId="9" applyFont="1" applyFill="1" applyBorder="1" applyAlignment="1">
      <alignment horizontal="center" vertical="center"/>
    </xf>
    <xf numFmtId="0" fontId="4" fillId="3" borderId="1" xfId="9" applyFont="1" applyFill="1" applyBorder="1" applyAlignment="1">
      <alignment vertical="center"/>
    </xf>
    <xf numFmtId="170" fontId="4" fillId="3" borderId="1" xfId="9" applyNumberFormat="1" applyFont="1" applyFill="1" applyBorder="1" applyAlignment="1">
      <alignment vertical="center"/>
    </xf>
    <xf numFmtId="0" fontId="19" fillId="3" borderId="1" xfId="9" applyFont="1" applyFill="1" applyBorder="1" applyAlignment="1">
      <alignment vertical="center"/>
    </xf>
    <xf numFmtId="0" fontId="4" fillId="3" borderId="1" xfId="9" applyFont="1" applyFill="1" applyBorder="1" applyAlignment="1" applyProtection="1">
      <alignment vertical="center"/>
      <protection locked="0"/>
    </xf>
    <xf numFmtId="169" fontId="4" fillId="3" borderId="1" xfId="9" applyNumberFormat="1" applyFont="1" applyFill="1" applyBorder="1" applyAlignment="1">
      <alignment vertical="center"/>
    </xf>
    <xf numFmtId="0" fontId="9" fillId="0" borderId="0" xfId="9" applyFont="1" applyAlignment="1">
      <alignment horizontal="center" vertical="center"/>
    </xf>
    <xf numFmtId="170" fontId="4" fillId="0" borderId="0" xfId="9" applyNumberFormat="1" applyFont="1" applyAlignment="1">
      <alignment vertical="center"/>
    </xf>
    <xf numFmtId="0" fontId="19" fillId="0" borderId="0" xfId="9" applyFont="1" applyAlignment="1">
      <alignment vertical="center"/>
    </xf>
    <xf numFmtId="0" fontId="9" fillId="0" borderId="0" xfId="9" applyFont="1" applyAlignment="1">
      <alignment vertical="center"/>
    </xf>
    <xf numFmtId="0" fontId="21" fillId="0" borderId="0" xfId="9" applyFont="1" applyAlignment="1">
      <alignment vertical="center"/>
    </xf>
    <xf numFmtId="0" fontId="21" fillId="0" borderId="0" xfId="9" applyFont="1" applyAlignment="1">
      <alignment horizontal="center" vertical="center"/>
    </xf>
    <xf numFmtId="3" fontId="9" fillId="0" borderId="0" xfId="9" applyNumberFormat="1" applyFont="1" applyAlignment="1" applyProtection="1">
      <alignment vertical="center"/>
      <protection locked="0"/>
    </xf>
    <xf numFmtId="3" fontId="9" fillId="0" borderId="0" xfId="9" applyNumberFormat="1" applyFont="1" applyAlignment="1">
      <alignment vertical="center"/>
    </xf>
    <xf numFmtId="0" fontId="9" fillId="0" borderId="0" xfId="9" applyFont="1" applyAlignment="1">
      <alignment horizontal="justify" vertical="center" wrapText="1"/>
    </xf>
    <xf numFmtId="0" fontId="9" fillId="0" borderId="0" xfId="9" applyFont="1" applyAlignment="1">
      <alignment horizontal="center" vertical="center" wrapText="1"/>
    </xf>
    <xf numFmtId="0" fontId="21" fillId="0" borderId="0" xfId="9" applyFont="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3" fontId="6" fillId="0" borderId="0" xfId="0" applyNumberFormat="1" applyFont="1" applyAlignment="1">
      <alignment horizontal="center" vertical="center"/>
    </xf>
    <xf numFmtId="3" fontId="24" fillId="0" borderId="0" xfId="0" applyNumberFormat="1" applyFont="1" applyAlignment="1">
      <alignment horizontal="center" vertical="center"/>
    </xf>
    <xf numFmtId="4" fontId="6" fillId="0" borderId="0" xfId="0" applyNumberFormat="1" applyFont="1" applyAlignment="1">
      <alignment vertical="center"/>
    </xf>
    <xf numFmtId="0" fontId="6" fillId="0" borderId="0" xfId="0" applyFont="1" applyAlignment="1" applyProtection="1">
      <alignment vertical="center"/>
      <protection locked="0"/>
    </xf>
    <xf numFmtId="0" fontId="0" fillId="0" borderId="0" xfId="0" applyAlignment="1">
      <alignment vertical="center" wrapText="1"/>
    </xf>
    <xf numFmtId="0" fontId="25" fillId="0" borderId="0" xfId="0" applyFont="1" applyAlignment="1">
      <alignment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5" fillId="6" borderId="1" xfId="0" applyFont="1" applyFill="1" applyBorder="1" applyAlignment="1" applyProtection="1">
      <alignment horizontal="center" vertical="center" wrapText="1"/>
      <protection locked="0"/>
    </xf>
    <xf numFmtId="169" fontId="5" fillId="6" borderId="1" xfId="10" applyNumberFormat="1" applyFont="1" applyFill="1" applyBorder="1" applyAlignment="1" applyProtection="1">
      <alignment horizontal="center" vertical="center" wrapText="1"/>
    </xf>
    <xf numFmtId="169" fontId="5" fillId="0" borderId="1" xfId="10" applyNumberFormat="1" applyFont="1" applyBorder="1" applyAlignment="1" applyProtection="1">
      <alignment horizontal="center" vertical="center"/>
    </xf>
    <xf numFmtId="169" fontId="6" fillId="0" borderId="1" xfId="10" applyNumberFormat="1" applyFont="1" applyBorder="1" applyAlignment="1" applyProtection="1">
      <alignment vertical="center"/>
    </xf>
    <xf numFmtId="0" fontId="6" fillId="0" borderId="0" xfId="0" applyFont="1" applyAlignment="1" applyProtection="1">
      <alignment vertical="center" wrapText="1"/>
      <protection locked="0"/>
    </xf>
    <xf numFmtId="0" fontId="6" fillId="0" borderId="1" xfId="0" applyFont="1" applyBorder="1" applyAlignment="1">
      <alignment vertical="center" wrapText="1"/>
    </xf>
    <xf numFmtId="0" fontId="6" fillId="0" borderId="1" xfId="0" applyFont="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3" fontId="27" fillId="4" borderId="1" xfId="0" applyNumberFormat="1" applyFont="1" applyFill="1" applyBorder="1" applyAlignment="1">
      <alignment horizontal="center" vertical="center"/>
    </xf>
    <xf numFmtId="169" fontId="5" fillId="4" borderId="1" xfId="10" applyNumberFormat="1" applyFont="1" applyFill="1" applyBorder="1" applyAlignment="1" applyProtection="1">
      <alignment vertical="center"/>
    </xf>
    <xf numFmtId="0" fontId="6" fillId="0" borderId="0" xfId="0" applyFont="1" applyAlignment="1">
      <alignment vertical="center" wrapText="1"/>
    </xf>
    <xf numFmtId="3" fontId="6" fillId="0" borderId="0" xfId="0" applyNumberFormat="1" applyFont="1" applyAlignment="1">
      <alignment horizontal="center" vertical="center" wrapText="1"/>
    </xf>
    <xf numFmtId="0" fontId="19" fillId="0" borderId="1" xfId="9" applyFont="1" applyFill="1" applyBorder="1" applyAlignment="1">
      <alignment horizontal="center" vertical="center"/>
    </xf>
    <xf numFmtId="0" fontId="21" fillId="0" borderId="1" xfId="9" applyFont="1" applyFill="1" applyBorder="1" applyAlignment="1">
      <alignment horizontal="center" vertical="center"/>
    </xf>
    <xf numFmtId="0" fontId="9" fillId="0" borderId="1" xfId="9" applyFont="1" applyFill="1" applyBorder="1" applyAlignment="1">
      <alignment horizontal="center" vertical="center"/>
    </xf>
    <xf numFmtId="0" fontId="9" fillId="0" borderId="0" xfId="9" applyFont="1" applyFill="1" applyAlignment="1" applyProtection="1">
      <alignment vertical="center"/>
      <protection locked="0"/>
    </xf>
    <xf numFmtId="1" fontId="21" fillId="0" borderId="1" xfId="9" applyNumberFormat="1" applyFont="1" applyFill="1" applyBorder="1" applyAlignment="1">
      <alignment horizontal="center" vertical="center"/>
    </xf>
    <xf numFmtId="3" fontId="9" fillId="0" borderId="1" xfId="9" applyNumberFormat="1" applyFont="1" applyFill="1" applyBorder="1" applyAlignment="1" applyProtection="1">
      <alignment vertical="center"/>
      <protection locked="0"/>
    </xf>
    <xf numFmtId="3" fontId="4" fillId="0" borderId="1" xfId="9" applyNumberFormat="1" applyFont="1" applyFill="1" applyBorder="1" applyAlignment="1" applyProtection="1">
      <alignment vertical="center"/>
      <protection locked="0"/>
    </xf>
    <xf numFmtId="0" fontId="28" fillId="9" borderId="1" xfId="0" applyFont="1" applyFill="1" applyBorder="1" applyAlignment="1">
      <alignment horizontal="left" vertical="center" indent="1"/>
    </xf>
    <xf numFmtId="167" fontId="30" fillId="9" borderId="1" xfId="15" applyFont="1" applyFill="1" applyBorder="1" applyAlignment="1">
      <alignment horizontal="center" vertical="center"/>
    </xf>
    <xf numFmtId="169" fontId="30" fillId="9" borderId="1" xfId="15" applyNumberFormat="1" applyFont="1" applyFill="1" applyBorder="1" applyAlignment="1">
      <alignment horizontal="center" vertical="center"/>
    </xf>
    <xf numFmtId="169" fontId="30" fillId="7" borderId="1" xfId="15" applyNumberFormat="1" applyFont="1" applyFill="1" applyBorder="1" applyAlignment="1">
      <alignment horizontal="center" vertical="center"/>
    </xf>
    <xf numFmtId="0" fontId="30" fillId="0" borderId="1" xfId="0" applyFont="1" applyBorder="1" applyAlignment="1">
      <alignment horizontal="justify" vertical="center" wrapText="1"/>
    </xf>
    <xf numFmtId="167" fontId="30" fillId="0" borderId="1" xfId="15" applyFont="1" applyFill="1" applyBorder="1" applyAlignment="1">
      <alignment horizontal="center" vertical="center"/>
    </xf>
    <xf numFmtId="169" fontId="30" fillId="0" borderId="1" xfId="15" applyNumberFormat="1" applyFont="1" applyFill="1" applyBorder="1" applyAlignment="1">
      <alignment horizontal="center" vertical="center"/>
    </xf>
    <xf numFmtId="169" fontId="30" fillId="7" borderId="1" xfId="15" applyNumberFormat="1" applyFont="1" applyFill="1" applyBorder="1" applyAlignment="1">
      <alignment horizontal="center" vertical="center" wrapText="1"/>
    </xf>
    <xf numFmtId="167" fontId="30" fillId="0" borderId="1" xfId="15" applyFont="1" applyFill="1" applyBorder="1" applyAlignment="1" applyProtection="1">
      <alignment horizontal="center" vertical="center"/>
    </xf>
    <xf numFmtId="0" fontId="30" fillId="0" borderId="1" xfId="0" applyFont="1" applyBorder="1" applyAlignment="1">
      <alignment horizontal="left" vertical="center" wrapText="1"/>
    </xf>
    <xf numFmtId="167" fontId="30" fillId="0" borderId="1" xfId="16" applyFont="1" applyFill="1" applyBorder="1" applyAlignment="1" applyProtection="1">
      <alignment horizontal="center" vertical="center"/>
    </xf>
    <xf numFmtId="3" fontId="30" fillId="0" borderId="1" xfId="0" applyNumberFormat="1" applyFont="1" applyBorder="1" applyAlignment="1">
      <alignment horizontal="center" vertical="center"/>
    </xf>
    <xf numFmtId="169" fontId="30" fillId="7" borderId="1" xfId="16" applyNumberFormat="1" applyFont="1" applyFill="1" applyBorder="1" applyAlignment="1" applyProtection="1">
      <alignment horizontal="right" vertical="center" wrapText="1"/>
    </xf>
    <xf numFmtId="0" fontId="30" fillId="0" borderId="1" xfId="0" quotePrefix="1" applyFont="1" applyBorder="1" applyAlignment="1">
      <alignment horizontal="left" vertical="center" wrapText="1"/>
    </xf>
    <xf numFmtId="3" fontId="30" fillId="7" borderId="1" xfId="0" applyNumberFormat="1" applyFont="1" applyFill="1" applyBorder="1" applyAlignment="1">
      <alignment horizontal="center" vertical="center"/>
    </xf>
    <xf numFmtId="3" fontId="30" fillId="7" borderId="1" xfId="0" applyNumberFormat="1" applyFont="1" applyFill="1" applyBorder="1" applyAlignment="1">
      <alignment vertical="center"/>
    </xf>
    <xf numFmtId="0" fontId="30" fillId="0" borderId="1" xfId="0" quotePrefix="1" applyFont="1" applyBorder="1" applyAlignment="1">
      <alignment horizontal="left" vertical="center"/>
    </xf>
    <xf numFmtId="169" fontId="30" fillId="0" borderId="1" xfId="15" applyNumberFormat="1" applyFont="1" applyFill="1" applyBorder="1" applyAlignment="1" applyProtection="1">
      <alignment horizontal="center" vertical="center"/>
    </xf>
    <xf numFmtId="169" fontId="30" fillId="7" borderId="1" xfId="15" applyNumberFormat="1" applyFont="1" applyFill="1" applyBorder="1" applyAlignment="1" applyProtection="1">
      <alignment vertical="center" wrapText="1"/>
    </xf>
    <xf numFmtId="0" fontId="28" fillId="0" borderId="1" xfId="0" applyFont="1" applyBorder="1" applyAlignment="1">
      <alignment horizontal="left" vertical="center"/>
    </xf>
    <xf numFmtId="0" fontId="30" fillId="0" borderId="1" xfId="17" applyFont="1" applyBorder="1" applyAlignment="1">
      <alignment horizontal="left" vertical="center" wrapText="1"/>
    </xf>
    <xf numFmtId="0" fontId="30" fillId="0" borderId="1" xfId="17" applyFont="1" applyBorder="1" applyAlignment="1">
      <alignment horizontal="center" vertical="center" wrapText="1"/>
    </xf>
    <xf numFmtId="171" fontId="28" fillId="9" borderId="1" xfId="0" applyNumberFormat="1" applyFont="1" applyFill="1" applyBorder="1" applyAlignment="1">
      <alignment horizontal="center" vertical="center" wrapText="1"/>
    </xf>
    <xf numFmtId="171" fontId="28" fillId="0" borderId="1" xfId="0" applyNumberFormat="1" applyFont="1" applyBorder="1" applyAlignment="1">
      <alignment horizontal="center" vertical="center" wrapText="1"/>
    </xf>
    <xf numFmtId="4" fontId="30" fillId="0" borderId="1" xfId="15" applyNumberFormat="1" applyFont="1" applyFill="1" applyBorder="1" applyAlignment="1">
      <alignment horizontal="center" vertical="top"/>
    </xf>
    <xf numFmtId="171" fontId="30" fillId="0" borderId="1" xfId="0" applyNumberFormat="1" applyFont="1" applyBorder="1" applyAlignment="1">
      <alignment horizontal="center" vertical="top"/>
    </xf>
    <xf numFmtId="171"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171" fontId="31" fillId="0" borderId="1" xfId="0" applyNumberFormat="1" applyFont="1" applyBorder="1" applyAlignment="1">
      <alignment horizontal="center" vertical="center"/>
    </xf>
    <xf numFmtId="0" fontId="30" fillId="0" borderId="1" xfId="0" applyFont="1" applyBorder="1" applyAlignment="1">
      <alignment horizontal="center" vertical="top"/>
    </xf>
    <xf numFmtId="0" fontId="32" fillId="0" borderId="1" xfId="0" applyFont="1" applyBorder="1" applyAlignment="1">
      <alignment horizontal="center" vertical="top"/>
    </xf>
    <xf numFmtId="169" fontId="30" fillId="7" borderId="1" xfId="15" applyNumberFormat="1" applyFont="1" applyFill="1" applyBorder="1" applyAlignment="1">
      <alignment vertical="center"/>
    </xf>
    <xf numFmtId="0" fontId="30" fillId="0" borderId="1" xfId="0" applyFont="1" applyBorder="1" applyAlignment="1">
      <alignment horizontal="left" vertical="center"/>
    </xf>
    <xf numFmtId="169" fontId="30" fillId="7" borderId="1" xfId="17" applyNumberFormat="1" applyFont="1" applyFill="1" applyBorder="1" applyAlignment="1">
      <alignment vertical="center" wrapText="1"/>
    </xf>
    <xf numFmtId="0" fontId="33" fillId="0" borderId="1" xfId="0" applyFont="1" applyBorder="1" applyAlignment="1">
      <alignment horizontal="left" vertical="center" wrapText="1"/>
    </xf>
    <xf numFmtId="169" fontId="30" fillId="7" borderId="1" xfId="15" applyNumberFormat="1" applyFont="1" applyFill="1" applyBorder="1" applyAlignment="1" applyProtection="1">
      <alignment horizontal="center" vertical="center" wrapText="1"/>
    </xf>
    <xf numFmtId="0" fontId="31" fillId="0" borderId="1" xfId="0" applyFont="1" applyBorder="1" applyAlignment="1">
      <alignment horizontal="left" vertical="center" wrapText="1"/>
    </xf>
    <xf numFmtId="167" fontId="31" fillId="0" borderId="1" xfId="15" applyFont="1" applyFill="1" applyBorder="1" applyAlignment="1">
      <alignment horizontal="center" vertical="center" wrapText="1"/>
    </xf>
    <xf numFmtId="3" fontId="31" fillId="7" borderId="1" xfId="0" applyNumberFormat="1" applyFont="1" applyFill="1" applyBorder="1" applyAlignment="1">
      <alignment horizontal="center" vertical="center"/>
    </xf>
    <xf numFmtId="169" fontId="31" fillId="7" borderId="1" xfId="15" applyNumberFormat="1" applyFont="1" applyFill="1" applyBorder="1" applyAlignment="1">
      <alignment vertical="center" wrapText="1"/>
    </xf>
    <xf numFmtId="3" fontId="31" fillId="0" borderId="1" xfId="0" applyNumberFormat="1" applyFont="1" applyBorder="1" applyAlignment="1">
      <alignment horizontal="center" vertical="center"/>
    </xf>
    <xf numFmtId="0" fontId="28" fillId="0" borderId="1" xfId="0" applyFont="1" applyBorder="1" applyAlignment="1">
      <alignment horizontal="left" vertical="center" indent="1"/>
    </xf>
    <xf numFmtId="169" fontId="30" fillId="7" borderId="1" xfId="15" applyNumberFormat="1" applyFont="1" applyFill="1" applyBorder="1" applyAlignment="1">
      <alignment vertical="center" wrapText="1"/>
    </xf>
    <xf numFmtId="2" fontId="28" fillId="0" borderId="1" xfId="0" applyNumberFormat="1" applyFont="1" applyBorder="1" applyAlignment="1">
      <alignment horizontal="center" vertical="center" wrapText="1"/>
    </xf>
    <xf numFmtId="172" fontId="30" fillId="0" borderId="1" xfId="18" applyNumberFormat="1" applyFont="1" applyBorder="1" applyAlignment="1">
      <alignment horizontal="justify" vertical="center" wrapText="1"/>
    </xf>
    <xf numFmtId="169" fontId="31" fillId="7" borderId="1" xfId="15" applyNumberFormat="1" applyFont="1" applyFill="1" applyBorder="1" applyAlignment="1" applyProtection="1">
      <alignment vertical="center" wrapText="1"/>
    </xf>
    <xf numFmtId="0" fontId="31" fillId="0" borderId="1" xfId="0" applyFont="1" applyBorder="1" applyAlignment="1">
      <alignment vertical="center" wrapText="1"/>
    </xf>
    <xf numFmtId="167" fontId="31" fillId="0" borderId="1" xfId="15" applyFont="1" applyFill="1" applyBorder="1" applyAlignment="1" applyProtection="1">
      <alignment horizontal="center" vertical="center"/>
    </xf>
    <xf numFmtId="169" fontId="31" fillId="7" borderId="1" xfId="15" applyNumberFormat="1" applyFont="1" applyFill="1" applyBorder="1" applyAlignment="1" applyProtection="1">
      <alignment horizontal="center" vertical="center" wrapText="1"/>
    </xf>
    <xf numFmtId="0" fontId="31" fillId="0" borderId="1" xfId="0" applyFont="1" applyBorder="1" applyAlignment="1">
      <alignment horizontal="center" vertical="top"/>
    </xf>
    <xf numFmtId="0" fontId="36" fillId="0" borderId="1" xfId="0" applyFont="1" applyBorder="1" applyAlignment="1">
      <alignment horizontal="left" vertical="center" wrapText="1"/>
    </xf>
    <xf numFmtId="171" fontId="31" fillId="0" borderId="1" xfId="0" applyNumberFormat="1" applyFont="1" applyBorder="1" applyAlignment="1">
      <alignment horizontal="center" vertical="center" wrapText="1"/>
    </xf>
    <xf numFmtId="169" fontId="31" fillId="7" borderId="1" xfId="15"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9" fillId="0" borderId="1" xfId="9" applyFont="1" applyBorder="1" applyAlignment="1" applyProtection="1">
      <alignment vertical="center"/>
      <protection locked="0"/>
    </xf>
    <xf numFmtId="0" fontId="22" fillId="0" borderId="1" xfId="9" applyFont="1" applyBorder="1" applyAlignment="1" applyProtection="1">
      <alignment vertical="center"/>
      <protection locked="0"/>
    </xf>
    <xf numFmtId="0" fontId="9" fillId="0" borderId="1" xfId="9" applyFont="1" applyFill="1" applyBorder="1" applyAlignment="1" applyProtection="1">
      <alignment vertical="center"/>
      <protection locked="0"/>
    </xf>
    <xf numFmtId="0" fontId="9" fillId="0" borderId="1" xfId="9" applyFont="1" applyBorder="1" applyAlignment="1" applyProtection="1">
      <alignment horizontal="center" vertical="center"/>
      <protection locked="0"/>
    </xf>
    <xf numFmtId="3" fontId="9" fillId="0" borderId="1" xfId="9" applyNumberFormat="1" applyFont="1" applyBorder="1" applyAlignment="1" applyProtection="1">
      <alignment horizontal="right" vertical="center"/>
    </xf>
    <xf numFmtId="0" fontId="15" fillId="2" borderId="1" xfId="12" applyFont="1" applyFill="1" applyBorder="1" applyAlignment="1">
      <alignment horizontal="center" vertical="center"/>
    </xf>
    <xf numFmtId="0" fontId="15" fillId="2" borderId="2" xfId="12" applyFont="1" applyFill="1" applyBorder="1" applyAlignment="1">
      <alignment horizontal="right" vertical="center"/>
    </xf>
    <xf numFmtId="169" fontId="15" fillId="2" borderId="1" xfId="10" applyNumberFormat="1" applyFont="1" applyFill="1" applyBorder="1" applyAlignment="1">
      <alignment horizontal="left" vertical="center" wrapText="1"/>
    </xf>
    <xf numFmtId="0" fontId="4" fillId="0" borderId="1" xfId="9" applyFont="1" applyFill="1" applyBorder="1" applyAlignment="1">
      <alignment horizontal="left" vertical="center" wrapText="1"/>
    </xf>
    <xf numFmtId="0" fontId="9" fillId="0" borderId="1" xfId="9" applyFont="1" applyFill="1" applyBorder="1" applyAlignment="1">
      <alignment horizontal="justify" vertical="center" wrapText="1"/>
    </xf>
    <xf numFmtId="3" fontId="9" fillId="0" borderId="1" xfId="9" applyNumberFormat="1" applyFont="1" applyFill="1" applyBorder="1" applyAlignment="1" applyProtection="1">
      <alignment horizontal="right" vertical="center"/>
      <protection locked="0"/>
    </xf>
    <xf numFmtId="0" fontId="9" fillId="0" borderId="1" xfId="11" applyFont="1" applyFill="1" applyBorder="1" applyAlignment="1">
      <alignment horizontal="justify" vertical="center" wrapText="1"/>
    </xf>
    <xf numFmtId="0" fontId="6" fillId="0" borderId="1" xfId="0" applyFont="1" applyFill="1" applyBorder="1" applyAlignment="1">
      <alignment horizontal="left" vertical="center" wrapText="1"/>
    </xf>
    <xf numFmtId="2" fontId="6" fillId="0" borderId="1" xfId="0" applyNumberFormat="1" applyFont="1" applyFill="1" applyBorder="1" applyAlignment="1">
      <alignment horizontal="center" vertical="center"/>
    </xf>
    <xf numFmtId="0" fontId="0" fillId="0" borderId="0" xfId="0" applyFill="1"/>
    <xf numFmtId="0" fontId="7" fillId="0" borderId="1" xfId="0" applyFont="1" applyFill="1" applyBorder="1" applyAlignment="1">
      <alignment horizontal="left" vertical="center" wrapText="1"/>
    </xf>
    <xf numFmtId="2" fontId="6" fillId="0" borderId="1" xfId="5" applyNumberFormat="1" applyFont="1" applyFill="1" applyBorder="1" applyAlignment="1">
      <alignment horizontal="center" vertical="center" wrapText="1"/>
    </xf>
    <xf numFmtId="2" fontId="6" fillId="0" borderId="1" xfId="0" applyNumberFormat="1" applyFont="1" applyBorder="1" applyAlignment="1">
      <alignment horizontal="right" vertical="center"/>
    </xf>
    <xf numFmtId="39" fontId="6" fillId="0" borderId="3" xfId="3" applyNumberFormat="1" applyFont="1" applyFill="1" applyBorder="1" applyAlignment="1" applyProtection="1">
      <alignment horizontal="center" vertical="center"/>
    </xf>
    <xf numFmtId="169" fontId="6" fillId="0" borderId="1" xfId="3" applyNumberFormat="1" applyFont="1" applyFill="1" applyBorder="1" applyAlignment="1" applyProtection="1">
      <alignment horizontal="center" vertical="center" wrapText="1"/>
    </xf>
    <xf numFmtId="44" fontId="6" fillId="0" borderId="1" xfId="26" applyFont="1" applyFill="1" applyBorder="1" applyAlignment="1" applyProtection="1">
      <alignment horizontal="center" vertical="center" wrapText="1"/>
    </xf>
    <xf numFmtId="0" fontId="14" fillId="0" borderId="0" xfId="0" applyFont="1" applyAlignment="1">
      <alignment vertical="center"/>
    </xf>
    <xf numFmtId="168" fontId="41" fillId="0" borderId="0" xfId="3" applyNumberFormat="1" applyFont="1" applyAlignment="1">
      <alignment horizontal="center" vertical="center"/>
    </xf>
    <xf numFmtId="175" fontId="41" fillId="0" borderId="0" xfId="0" applyNumberFormat="1" applyFont="1" applyAlignment="1">
      <alignment horizontal="center" vertical="center"/>
    </xf>
    <xf numFmtId="0" fontId="41" fillId="0" borderId="0" xfId="0" applyFont="1"/>
    <xf numFmtId="0" fontId="40" fillId="0" borderId="0" xfId="0" applyFont="1" applyAlignment="1">
      <alignment vertical="center"/>
    </xf>
    <xf numFmtId="0" fontId="40" fillId="0" borderId="0" xfId="0" applyFont="1" applyAlignment="1">
      <alignment vertical="center" wrapText="1"/>
    </xf>
    <xf numFmtId="175" fontId="41" fillId="0" borderId="0" xfId="0" applyNumberFormat="1" applyFont="1"/>
    <xf numFmtId="0" fontId="42" fillId="9" borderId="1" xfId="0" applyFont="1" applyFill="1" applyBorder="1" applyAlignment="1">
      <alignment horizontal="center" vertical="center" wrapText="1"/>
    </xf>
    <xf numFmtId="176" fontId="42" fillId="9" borderId="1" xfId="0" applyNumberFormat="1" applyFont="1" applyFill="1" applyBorder="1" applyAlignment="1">
      <alignment horizontal="center" vertical="center" wrapText="1"/>
    </xf>
    <xf numFmtId="0" fontId="43" fillId="9" borderId="1" xfId="0" applyFont="1" applyFill="1" applyBorder="1" applyAlignment="1">
      <alignment horizontal="center" vertical="center" wrapText="1"/>
    </xf>
    <xf numFmtId="175" fontId="42" fillId="9" borderId="1" xfId="0" applyNumberFormat="1" applyFont="1" applyFill="1" applyBorder="1" applyAlignment="1">
      <alignment horizontal="center" vertical="center" wrapText="1"/>
    </xf>
    <xf numFmtId="167" fontId="43" fillId="0" borderId="0" xfId="10" applyFont="1" applyFill="1" applyBorder="1" applyAlignment="1">
      <alignment horizontal="justify" vertical="center" wrapText="1"/>
    </xf>
    <xf numFmtId="0" fontId="42" fillId="10" borderId="1" xfId="0" applyFont="1" applyFill="1" applyBorder="1" applyAlignment="1">
      <alignment horizontal="center" vertical="center" wrapText="1"/>
    </xf>
    <xf numFmtId="176" fontId="42" fillId="10" borderId="1"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0" fontId="42" fillId="0" borderId="1" xfId="0" applyFont="1" applyBorder="1" applyAlignment="1">
      <alignment horizontal="center" vertical="center" wrapText="1"/>
    </xf>
    <xf numFmtId="175" fontId="42"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177" fontId="40" fillId="0" borderId="1" xfId="27" applyNumberFormat="1" applyFont="1" applyBorder="1" applyAlignment="1">
      <alignment horizontal="justify" vertical="center" wrapText="1"/>
    </xf>
    <xf numFmtId="2" fontId="41" fillId="0" borderId="1" xfId="19" applyNumberFormat="1" applyFont="1" applyFill="1" applyBorder="1" applyAlignment="1">
      <alignment horizontal="center" vertical="center" wrapText="1"/>
    </xf>
    <xf numFmtId="168" fontId="41" fillId="0" borderId="1" xfId="3" applyNumberFormat="1" applyFont="1" applyFill="1" applyBorder="1" applyAlignment="1" applyProtection="1">
      <alignment horizontal="center" vertical="center" wrapText="1"/>
    </xf>
    <xf numFmtId="175" fontId="41" fillId="0" borderId="1" xfId="3" applyNumberFormat="1" applyFont="1" applyFill="1" applyBorder="1" applyAlignment="1" applyProtection="1">
      <alignment horizontal="center" vertical="center" wrapText="1"/>
    </xf>
    <xf numFmtId="178" fontId="42" fillId="0" borderId="1" xfId="20" applyNumberFormat="1" applyFont="1" applyBorder="1" applyAlignment="1">
      <alignment horizontal="center" vertical="center" wrapText="1"/>
    </xf>
    <xf numFmtId="178" fontId="43" fillId="0" borderId="1" xfId="20" applyNumberFormat="1" applyFont="1" applyBorder="1" applyAlignment="1">
      <alignment horizontal="center" vertical="center" wrapText="1"/>
    </xf>
    <xf numFmtId="178" fontId="43" fillId="7" borderId="1" xfId="20" applyNumberFormat="1" applyFont="1" applyFill="1" applyBorder="1" applyAlignment="1">
      <alignment horizontal="justify" vertical="center" wrapText="1"/>
    </xf>
    <xf numFmtId="178" fontId="43" fillId="7" borderId="1" xfId="20" applyNumberFormat="1" applyFont="1" applyFill="1" applyBorder="1" applyAlignment="1">
      <alignment horizontal="center" vertical="center" wrapText="1"/>
    </xf>
    <xf numFmtId="171" fontId="43" fillId="0" borderId="1" xfId="0" applyNumberFormat="1" applyFont="1" applyBorder="1" applyAlignment="1">
      <alignment horizontal="center" vertical="center" wrapText="1"/>
    </xf>
    <xf numFmtId="0" fontId="44" fillId="0" borderId="1" xfId="3" applyNumberFormat="1" applyFont="1" applyFill="1" applyBorder="1" applyAlignment="1">
      <alignment horizontal="justify" vertical="top" wrapText="1"/>
    </xf>
    <xf numFmtId="177" fontId="41" fillId="0" borderId="1" xfId="27" applyNumberFormat="1" applyFont="1" applyBorder="1" applyAlignment="1">
      <alignment horizontal="justify" vertical="center" wrapText="1"/>
    </xf>
    <xf numFmtId="171" fontId="41" fillId="7" borderId="1" xfId="21" applyNumberFormat="1" applyFont="1" applyFill="1" applyBorder="1" applyAlignment="1">
      <alignment horizontal="center" vertical="center" wrapText="1"/>
    </xf>
    <xf numFmtId="4" fontId="44" fillId="0" borderId="4" xfId="0" applyNumberFormat="1" applyFont="1" applyBorder="1" applyAlignment="1">
      <alignment vertical="center" wrapText="1"/>
    </xf>
    <xf numFmtId="4" fontId="44" fillId="0" borderId="5" xfId="0" applyNumberFormat="1" applyFont="1" applyBorder="1" applyAlignment="1">
      <alignment vertical="center" wrapText="1"/>
    </xf>
    <xf numFmtId="2" fontId="43" fillId="12" borderId="1" xfId="0" applyNumberFormat="1" applyFont="1" applyFill="1" applyBorder="1" applyAlignment="1">
      <alignment horizontal="center" vertical="center" wrapText="1"/>
    </xf>
    <xf numFmtId="177" fontId="40" fillId="12" borderId="1" xfId="27" applyNumberFormat="1" applyFont="1" applyFill="1" applyBorder="1" applyAlignment="1">
      <alignment horizontal="justify" vertical="center" wrapText="1"/>
    </xf>
    <xf numFmtId="2" fontId="41" fillId="12" borderId="1" xfId="19" applyNumberFormat="1" applyFont="1" applyFill="1" applyBorder="1" applyAlignment="1">
      <alignment horizontal="center" vertical="center" wrapText="1"/>
    </xf>
    <xf numFmtId="168" fontId="41" fillId="12" borderId="1" xfId="3" applyNumberFormat="1" applyFont="1" applyFill="1" applyBorder="1" applyAlignment="1" applyProtection="1">
      <alignment horizontal="center" vertical="center" wrapText="1"/>
    </xf>
    <xf numFmtId="175" fontId="41" fillId="12" borderId="1" xfId="3" applyNumberFormat="1" applyFont="1" applyFill="1" applyBorder="1" applyAlignment="1" applyProtection="1">
      <alignment horizontal="center" vertical="center" wrapText="1"/>
    </xf>
    <xf numFmtId="178" fontId="40" fillId="0" borderId="0" xfId="20" applyNumberFormat="1" applyFont="1" applyAlignment="1">
      <alignment horizontal="justify" vertical="center" wrapText="1"/>
    </xf>
    <xf numFmtId="178" fontId="41" fillId="0" borderId="0" xfId="20" applyNumberFormat="1" applyFont="1" applyAlignment="1">
      <alignment horizontal="left" vertical="center"/>
    </xf>
    <xf numFmtId="178" fontId="41" fillId="0" borderId="0" xfId="20" applyNumberFormat="1" applyFont="1" applyAlignment="1">
      <alignment horizontal="center" vertical="center" wrapText="1"/>
    </xf>
    <xf numFmtId="178" fontId="40" fillId="0" borderId="0" xfId="20" applyNumberFormat="1" applyFont="1" applyAlignment="1">
      <alignment horizontal="center" vertical="center" wrapText="1"/>
    </xf>
    <xf numFmtId="175" fontId="40" fillId="0" borderId="0" xfId="20" applyNumberFormat="1" applyFont="1" applyAlignment="1">
      <alignment horizontal="center" vertical="center" wrapText="1"/>
    </xf>
    <xf numFmtId="178" fontId="41" fillId="0" borderId="0" xfId="20" applyNumberFormat="1" applyFont="1" applyAlignment="1">
      <alignment horizontal="justify" vertical="center" wrapText="1"/>
    </xf>
    <xf numFmtId="0" fontId="43" fillId="0" borderId="0" xfId="10" applyNumberFormat="1" applyFont="1" applyFill="1" applyBorder="1" applyAlignment="1">
      <alignment horizontal="center" vertical="center" wrapText="1"/>
    </xf>
    <xf numFmtId="168" fontId="43" fillId="0" borderId="0" xfId="10" applyNumberFormat="1" applyFont="1" applyFill="1" applyBorder="1" applyAlignment="1">
      <alignment horizontal="center" vertical="center" wrapText="1"/>
    </xf>
    <xf numFmtId="175" fontId="43" fillId="0" borderId="0" xfId="10" applyNumberFormat="1" applyFont="1" applyFill="1" applyBorder="1" applyAlignment="1">
      <alignment horizontal="center" vertical="center" wrapText="1"/>
    </xf>
    <xf numFmtId="0" fontId="43" fillId="0" borderId="0" xfId="10" applyNumberFormat="1" applyFont="1" applyFill="1" applyBorder="1" applyAlignment="1">
      <alignment horizontal="left" vertical="center" wrapText="1"/>
    </xf>
    <xf numFmtId="0" fontId="40" fillId="0" borderId="0" xfId="0" applyFont="1" applyAlignment="1">
      <alignment horizontal="left" vertical="center" wrapText="1"/>
    </xf>
    <xf numFmtId="43" fontId="6" fillId="0" borderId="1" xfId="5" applyNumberFormat="1" applyFont="1" applyBorder="1" applyAlignment="1">
      <alignment horizontal="center" vertical="center" wrapText="1"/>
    </xf>
    <xf numFmtId="0" fontId="6" fillId="0" borderId="1" xfId="5" applyFont="1" applyFill="1" applyBorder="1" applyAlignment="1">
      <alignment horizontal="left" vertical="center" wrapText="1"/>
    </xf>
    <xf numFmtId="2" fontId="7" fillId="0" borderId="1" xfId="2" applyNumberFormat="1" applyFont="1" applyFill="1" applyBorder="1" applyAlignment="1">
      <alignment horizontal="center" vertical="center" wrapText="1"/>
    </xf>
    <xf numFmtId="0" fontId="33" fillId="0" borderId="6" xfId="0" applyFont="1" applyBorder="1" applyAlignment="1">
      <alignment horizontal="left" vertical="center" wrapText="1"/>
    </xf>
    <xf numFmtId="0" fontId="31" fillId="0" borderId="1" xfId="0" applyFont="1" applyBorder="1" applyAlignment="1">
      <alignment horizontal="left" vertical="center"/>
    </xf>
    <xf numFmtId="167" fontId="43" fillId="0" borderId="0" xfId="10" applyFont="1" applyFill="1" applyBorder="1" applyAlignment="1">
      <alignment horizontal="center" vertical="center" wrapText="1"/>
    </xf>
    <xf numFmtId="168" fontId="41" fillId="0" borderId="0" xfId="3" applyNumberFormat="1" applyFont="1" applyAlignment="1">
      <alignment horizontal="center"/>
    </xf>
    <xf numFmtId="43" fontId="43" fillId="0" borderId="1" xfId="1" applyFont="1" applyBorder="1" applyAlignment="1">
      <alignment horizontal="center" vertical="center" wrapText="1"/>
    </xf>
    <xf numFmtId="43" fontId="43" fillId="7" borderId="1" xfId="1" applyFont="1" applyFill="1" applyBorder="1" applyAlignment="1">
      <alignment horizontal="justify" vertical="center" wrapText="1"/>
    </xf>
    <xf numFmtId="43" fontId="41" fillId="0" borderId="1" xfId="1" applyFont="1" applyFill="1" applyBorder="1" applyAlignment="1" applyProtection="1">
      <alignment horizontal="center" vertical="center" wrapText="1"/>
    </xf>
    <xf numFmtId="43" fontId="41" fillId="7" borderId="1" xfId="1" applyFont="1" applyFill="1" applyBorder="1" applyAlignment="1" applyProtection="1">
      <alignment horizontal="center" vertical="center" wrapText="1"/>
    </xf>
    <xf numFmtId="0" fontId="1" fillId="0" borderId="0" xfId="0" applyFont="1" applyAlignment="1">
      <alignment horizontal="left" vertical="center"/>
    </xf>
    <xf numFmtId="164" fontId="1" fillId="5" borderId="1" xfId="1" applyNumberFormat="1" applyFont="1" applyFill="1" applyBorder="1" applyAlignment="1">
      <alignment vertical="center"/>
    </xf>
    <xf numFmtId="164" fontId="0" fillId="0" borderId="0" xfId="1" applyNumberFormat="1" applyFont="1" applyAlignment="1">
      <alignment vertical="center"/>
    </xf>
    <xf numFmtId="1" fontId="46" fillId="0" borderId="7" xfId="0" applyNumberFormat="1" applyFont="1" applyBorder="1" applyAlignment="1">
      <alignment horizontal="center" vertical="center" shrinkToFit="1"/>
    </xf>
    <xf numFmtId="0" fontId="0" fillId="0" borderId="7" xfId="0" applyBorder="1" applyAlignment="1">
      <alignment horizontal="left" vertical="top" wrapText="1"/>
    </xf>
    <xf numFmtId="1" fontId="46" fillId="0" borderId="7" xfId="0" applyNumberFormat="1" applyFont="1" applyBorder="1" applyAlignment="1">
      <alignment horizontal="center" vertical="top" shrinkToFit="1"/>
    </xf>
    <xf numFmtId="0" fontId="48" fillId="0" borderId="7" xfId="0" applyFont="1" applyBorder="1" applyAlignment="1">
      <alignment horizontal="left" vertical="top" wrapText="1"/>
    </xf>
    <xf numFmtId="178" fontId="43" fillId="0" borderId="1" xfId="20" applyNumberFormat="1" applyFont="1" applyBorder="1" applyAlignment="1">
      <alignment vertical="center"/>
    </xf>
    <xf numFmtId="4" fontId="44" fillId="11" borderId="4" xfId="0" applyNumberFormat="1" applyFont="1" applyFill="1" applyBorder="1" applyAlignment="1">
      <alignment horizontal="left" vertical="center" wrapText="1"/>
    </xf>
    <xf numFmtId="4" fontId="44" fillId="0" borderId="4" xfId="0" applyNumberFormat="1" applyFont="1" applyBorder="1" applyAlignment="1">
      <alignment horizontal="left" vertical="center" wrapText="1"/>
    </xf>
    <xf numFmtId="43" fontId="46" fillId="0" borderId="7" xfId="1" applyFont="1" applyBorder="1" applyAlignment="1">
      <alignment horizontal="center" vertical="top" shrinkToFit="1"/>
    </xf>
    <xf numFmtId="43" fontId="50" fillId="0" borderId="11" xfId="1" applyFont="1" applyBorder="1" applyAlignment="1">
      <alignment horizontal="center" vertical="top" shrinkToFit="1"/>
    </xf>
    <xf numFmtId="1" fontId="41" fillId="7" borderId="1" xfId="21" applyNumberFormat="1" applyFont="1" applyFill="1" applyBorder="1" applyAlignment="1">
      <alignment horizontal="center" vertical="center" wrapText="1"/>
    </xf>
    <xf numFmtId="0" fontId="39" fillId="0" borderId="0" xfId="0" applyFont="1" applyAlignment="1">
      <alignment horizontal="left" vertical="center" wrapText="1"/>
    </xf>
    <xf numFmtId="0" fontId="4" fillId="0" borderId="0" xfId="2" applyFont="1" applyAlignment="1">
      <alignment horizontal="left" vertical="center"/>
    </xf>
    <xf numFmtId="0" fontId="1" fillId="0" borderId="0" xfId="0" applyFont="1" applyAlignment="1">
      <alignment horizontal="left"/>
    </xf>
    <xf numFmtId="0" fontId="40" fillId="0" borderId="0" xfId="0" applyFont="1" applyAlignment="1">
      <alignment horizontal="left" vertical="center" wrapText="1"/>
    </xf>
    <xf numFmtId="0" fontId="40" fillId="0" borderId="8" xfId="0" applyFont="1" applyBorder="1" applyAlignment="1">
      <alignment horizontal="left" vertical="top" wrapText="1" indent="1"/>
    </xf>
    <xf numFmtId="0" fontId="40" fillId="0" borderId="9" xfId="0" applyFont="1" applyBorder="1" applyAlignment="1">
      <alignment horizontal="left" vertical="top" wrapText="1" indent="1"/>
    </xf>
    <xf numFmtId="0" fontId="40" fillId="0" borderId="10" xfId="0" applyFont="1" applyBorder="1" applyAlignment="1">
      <alignment horizontal="left" vertical="top" wrapText="1" indent="1"/>
    </xf>
    <xf numFmtId="0" fontId="49" fillId="0" borderId="8" xfId="0" applyFont="1" applyBorder="1" applyAlignment="1">
      <alignment horizontal="center" vertical="top" wrapText="1"/>
    </xf>
    <xf numFmtId="0" fontId="49" fillId="0" borderId="9" xfId="0" applyFont="1" applyBorder="1" applyAlignment="1">
      <alignment horizontal="center" vertical="top" wrapText="1"/>
    </xf>
    <xf numFmtId="0" fontId="49" fillId="0" borderId="10" xfId="0" applyFont="1" applyBorder="1" applyAlignment="1">
      <alignment horizontal="center" vertical="top" wrapText="1"/>
    </xf>
  </cellXfs>
  <cellStyles count="28">
    <cellStyle name="_Internal BOQ-22.07.09" xfId="17" xr:uid="{792ABBCA-61F3-41A7-A6C4-97426DCA2FE0}"/>
    <cellStyle name="Comma" xfId="1" builtinId="3"/>
    <cellStyle name="Comma 10 2" xfId="10" xr:uid="{B0207FCD-479C-4709-9D89-2EFCDED72FE7}"/>
    <cellStyle name="Comma 10 3" xfId="8" xr:uid="{CE0C268A-E2BF-4830-8271-ED341022EAE1}"/>
    <cellStyle name="Comma 2 2" xfId="3" xr:uid="{E2EC4207-995B-4014-BC1D-45728C596BAE}"/>
    <cellStyle name="Comma 2 5" xfId="21" xr:uid="{93317739-2F0A-4896-973B-A797DC876CB9}"/>
    <cellStyle name="Comma 2 6" xfId="19" xr:uid="{73C4A888-C488-449A-8C92-8AD7145360BE}"/>
    <cellStyle name="Comma 3" xfId="15" xr:uid="{D230FB38-1E64-4902-81F7-CE0A108AF15D}"/>
    <cellStyle name="Comma 3 2 2" xfId="16" xr:uid="{1E210B10-AE6B-4A03-B13D-D02BC7256CE3}"/>
    <cellStyle name="Currency" xfId="26" builtinId="4"/>
    <cellStyle name="Excel Built-in Comma 1" xfId="23" xr:uid="{D4A774A2-6B81-4B2D-9F55-3CDE1D03B9A0}"/>
    <cellStyle name="Excel Built-in Normal 1" xfId="18" xr:uid="{33290AB4-968E-4D06-8374-66763DC24581}"/>
    <cellStyle name="Jun" xfId="13" xr:uid="{ADC22312-4B00-4B65-898B-5D29E3CB639B}"/>
    <cellStyle name="Normal" xfId="0" builtinId="0"/>
    <cellStyle name="Normal 11 2" xfId="9" xr:uid="{34D8CFD1-F717-4F54-9E94-B7687EF2640B}"/>
    <cellStyle name="Normal 14 2" xfId="11" xr:uid="{CD5B6C2A-3F3A-4E3F-9DE3-2288FE8EDD10}"/>
    <cellStyle name="Normal 2" xfId="12" xr:uid="{34C7D371-8FD8-4A73-A53C-BDF527BF5496}"/>
    <cellStyle name="Normal 2 10 2" xfId="24" xr:uid="{17DD3F3D-A05B-4E9D-B7BB-3CFF201BEB94}"/>
    <cellStyle name="Normal 2 14" xfId="25" xr:uid="{E682E9DD-330C-42ED-AE47-40B047FB2862}"/>
    <cellStyle name="Normal 2 2" xfId="22" xr:uid="{BC4CD23E-B6D7-4499-85A6-4444779316D4}"/>
    <cellStyle name="Normal 2 2 2 2" xfId="20" xr:uid="{03E18FF0-DE2B-4C03-A831-882F9E8D92A6}"/>
    <cellStyle name="Normal 4" xfId="4" xr:uid="{BAAE5C20-AA3A-4657-A50C-0B92A7DFD047}"/>
    <cellStyle name="Normal 6" xfId="14" xr:uid="{643B6461-EA6B-4D03-92A9-8F1ED90D43DB}"/>
    <cellStyle name="Normal_ESTIMATE" xfId="2" xr:uid="{FB683FF8-15E0-437B-A8E6-818FD80E2447}"/>
    <cellStyle name="Normal_INTSAM" xfId="7" xr:uid="{C45B4193-3B9F-4CF8-9231-C7D0F51969B6}"/>
    <cellStyle name="Normal_JPMC-Electra-BMS-VAV-Priced" xfId="27" xr:uid="{79EED735-9814-4879-8464-0A67E3D20198}"/>
    <cellStyle name="Normal_RTG1" xfId="6" xr:uid="{C66B1663-D4CF-4D28-BCF0-A5A3FF9F4A60}"/>
    <cellStyle name="Style 1" xfId="5" xr:uid="{A188FD1E-D5C5-412C-AFC2-A2D98BC735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1973580</xdr:colOff>
      <xdr:row>4</xdr:row>
      <xdr:rowOff>0</xdr:rowOff>
    </xdr:from>
    <xdr:to>
      <xdr:col>15</xdr:col>
      <xdr:colOff>256540</xdr:colOff>
      <xdr:row>4</xdr:row>
      <xdr:rowOff>30480</xdr:rowOff>
    </xdr:to>
    <xdr:sp macro="" textlink="">
      <xdr:nvSpPr>
        <xdr:cNvPr id="2" name="Text Box 1">
          <a:extLst>
            <a:ext uri="{FF2B5EF4-FFF2-40B4-BE49-F238E27FC236}">
              <a16:creationId xmlns:a16="http://schemas.microsoft.com/office/drawing/2014/main" id="{E0F8DC2C-607B-4876-AE0F-5765D7BEF724}"/>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3" name="Text Box 1">
          <a:extLst>
            <a:ext uri="{FF2B5EF4-FFF2-40B4-BE49-F238E27FC236}">
              <a16:creationId xmlns:a16="http://schemas.microsoft.com/office/drawing/2014/main" id="{B194EC8C-FC96-4449-A57D-8437F99AD5E7}"/>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 name="Text Box 1">
          <a:extLst>
            <a:ext uri="{FF2B5EF4-FFF2-40B4-BE49-F238E27FC236}">
              <a16:creationId xmlns:a16="http://schemas.microsoft.com/office/drawing/2014/main" id="{19E0341A-B2F1-4C8F-A7DB-20D37F9D60E7}"/>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5" name="Text Box 1">
          <a:extLst>
            <a:ext uri="{FF2B5EF4-FFF2-40B4-BE49-F238E27FC236}">
              <a16:creationId xmlns:a16="http://schemas.microsoft.com/office/drawing/2014/main" id="{8489CF33-4803-4F48-8CE2-58D60CD80498}"/>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6" name="Text Box 1">
          <a:extLst>
            <a:ext uri="{FF2B5EF4-FFF2-40B4-BE49-F238E27FC236}">
              <a16:creationId xmlns:a16="http://schemas.microsoft.com/office/drawing/2014/main" id="{D72364F7-D811-4F97-AF0B-35372637B1F6}"/>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7" name="Text Box 1">
          <a:extLst>
            <a:ext uri="{FF2B5EF4-FFF2-40B4-BE49-F238E27FC236}">
              <a16:creationId xmlns:a16="http://schemas.microsoft.com/office/drawing/2014/main" id="{4B52F37A-D75B-4A23-B99B-B430E1249D0F}"/>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8" name="Text Box 1">
          <a:extLst>
            <a:ext uri="{FF2B5EF4-FFF2-40B4-BE49-F238E27FC236}">
              <a16:creationId xmlns:a16="http://schemas.microsoft.com/office/drawing/2014/main" id="{D1E4FD5A-905B-4BF7-90F2-45068EE9319C}"/>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9" name="Text Box 1">
          <a:extLst>
            <a:ext uri="{FF2B5EF4-FFF2-40B4-BE49-F238E27FC236}">
              <a16:creationId xmlns:a16="http://schemas.microsoft.com/office/drawing/2014/main" id="{74CEFC8E-A676-4F4B-881D-A83583B96DD2}"/>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10" name="Text Box 1">
          <a:extLst>
            <a:ext uri="{FF2B5EF4-FFF2-40B4-BE49-F238E27FC236}">
              <a16:creationId xmlns:a16="http://schemas.microsoft.com/office/drawing/2014/main" id="{D0592DFC-DCA6-49F1-8057-6F799B2234C9}"/>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11" name="Text Box 1">
          <a:extLst>
            <a:ext uri="{FF2B5EF4-FFF2-40B4-BE49-F238E27FC236}">
              <a16:creationId xmlns:a16="http://schemas.microsoft.com/office/drawing/2014/main" id="{C1D042CA-31DB-40BC-9F3B-3C38DA2CA0A7}"/>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12" name="Text Box 1">
          <a:extLst>
            <a:ext uri="{FF2B5EF4-FFF2-40B4-BE49-F238E27FC236}">
              <a16:creationId xmlns:a16="http://schemas.microsoft.com/office/drawing/2014/main" id="{EC1B5A9F-1CF8-4D93-8A9F-88E8C2E220C0}"/>
            </a:ext>
          </a:extLst>
        </xdr:cNvPr>
        <xdr:cNvSpPr txBox="1">
          <a:spLocks noChangeArrowheads="1"/>
        </xdr:cNvSpPr>
      </xdr:nvSpPr>
      <xdr:spPr bwMode="auto">
        <a:xfrm>
          <a:off x="44958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13" name="Text Box 1">
          <a:extLst>
            <a:ext uri="{FF2B5EF4-FFF2-40B4-BE49-F238E27FC236}">
              <a16:creationId xmlns:a16="http://schemas.microsoft.com/office/drawing/2014/main" id="{64A2EB91-F778-4A8A-87C4-48FFA93F144B}"/>
            </a:ext>
          </a:extLst>
        </xdr:cNvPr>
        <xdr:cNvSpPr txBox="1">
          <a:spLocks noChangeArrowheads="1"/>
        </xdr:cNvSpPr>
      </xdr:nvSpPr>
      <xdr:spPr bwMode="auto">
        <a:xfrm>
          <a:off x="44958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14" name="Text Box 1">
          <a:extLst>
            <a:ext uri="{FF2B5EF4-FFF2-40B4-BE49-F238E27FC236}">
              <a16:creationId xmlns:a16="http://schemas.microsoft.com/office/drawing/2014/main" id="{19FC5B94-9B13-4A79-BABD-3EEC3FFE70B8}"/>
            </a:ext>
          </a:extLst>
        </xdr:cNvPr>
        <xdr:cNvSpPr txBox="1">
          <a:spLocks noChangeArrowheads="1"/>
        </xdr:cNvSpPr>
      </xdr:nvSpPr>
      <xdr:spPr bwMode="auto">
        <a:xfrm>
          <a:off x="44958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15" name="Text Box 1">
          <a:extLst>
            <a:ext uri="{FF2B5EF4-FFF2-40B4-BE49-F238E27FC236}">
              <a16:creationId xmlns:a16="http://schemas.microsoft.com/office/drawing/2014/main" id="{91FEC975-A8E6-43B5-A1AA-FB184E3D4E2B}"/>
            </a:ext>
          </a:extLst>
        </xdr:cNvPr>
        <xdr:cNvSpPr txBox="1">
          <a:spLocks noChangeArrowheads="1"/>
        </xdr:cNvSpPr>
      </xdr:nvSpPr>
      <xdr:spPr bwMode="auto">
        <a:xfrm>
          <a:off x="44958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16" name="Text Box 1">
          <a:extLst>
            <a:ext uri="{FF2B5EF4-FFF2-40B4-BE49-F238E27FC236}">
              <a16:creationId xmlns:a16="http://schemas.microsoft.com/office/drawing/2014/main" id="{8B59B8F3-71E7-4EC5-9DE1-D923637245E6}"/>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17" name="Text Box 1">
          <a:extLst>
            <a:ext uri="{FF2B5EF4-FFF2-40B4-BE49-F238E27FC236}">
              <a16:creationId xmlns:a16="http://schemas.microsoft.com/office/drawing/2014/main" id="{EE3E917A-196F-4500-BCE5-BDF145E3DEA1}"/>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18" name="Text Box 1">
          <a:extLst>
            <a:ext uri="{FF2B5EF4-FFF2-40B4-BE49-F238E27FC236}">
              <a16:creationId xmlns:a16="http://schemas.microsoft.com/office/drawing/2014/main" id="{20F50F73-0EB3-4AEE-948D-684E2A233DD2}"/>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19" name="Text Box 1">
          <a:extLst>
            <a:ext uri="{FF2B5EF4-FFF2-40B4-BE49-F238E27FC236}">
              <a16:creationId xmlns:a16="http://schemas.microsoft.com/office/drawing/2014/main" id="{B58C05E8-0547-441C-B045-C5621DFCDD82}"/>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0" name="Text Box 1">
          <a:extLst>
            <a:ext uri="{FF2B5EF4-FFF2-40B4-BE49-F238E27FC236}">
              <a16:creationId xmlns:a16="http://schemas.microsoft.com/office/drawing/2014/main" id="{C1B9B7FD-9916-480F-B44F-EC53CAE291CE}"/>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1" name="Text Box 1">
          <a:extLst>
            <a:ext uri="{FF2B5EF4-FFF2-40B4-BE49-F238E27FC236}">
              <a16:creationId xmlns:a16="http://schemas.microsoft.com/office/drawing/2014/main" id="{BA85C930-6607-4CDA-BCE0-954B8D8D4415}"/>
            </a:ext>
          </a:extLst>
        </xdr:cNvPr>
        <xdr:cNvSpPr txBox="1">
          <a:spLocks noChangeArrowheads="1"/>
        </xdr:cNvSpPr>
      </xdr:nvSpPr>
      <xdr:spPr bwMode="auto">
        <a:xfrm>
          <a:off x="44958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121920</xdr:colOff>
      <xdr:row>4</xdr:row>
      <xdr:rowOff>30480</xdr:rowOff>
    </xdr:to>
    <xdr:sp macro="" textlink="">
      <xdr:nvSpPr>
        <xdr:cNvPr id="22" name="Text Box 1">
          <a:extLst>
            <a:ext uri="{FF2B5EF4-FFF2-40B4-BE49-F238E27FC236}">
              <a16:creationId xmlns:a16="http://schemas.microsoft.com/office/drawing/2014/main" id="{D7281681-0D7D-4C6B-A927-9E53A9ADF07A}"/>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121920</xdr:colOff>
      <xdr:row>4</xdr:row>
      <xdr:rowOff>30480</xdr:rowOff>
    </xdr:to>
    <xdr:sp macro="" textlink="">
      <xdr:nvSpPr>
        <xdr:cNvPr id="23" name="Text Box 1">
          <a:extLst>
            <a:ext uri="{FF2B5EF4-FFF2-40B4-BE49-F238E27FC236}">
              <a16:creationId xmlns:a16="http://schemas.microsoft.com/office/drawing/2014/main" id="{B5D23DAF-4AFA-475A-8AD3-EA9E60A7683F}"/>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4" name="Text Box 1">
          <a:extLst>
            <a:ext uri="{FF2B5EF4-FFF2-40B4-BE49-F238E27FC236}">
              <a16:creationId xmlns:a16="http://schemas.microsoft.com/office/drawing/2014/main" id="{8D92D0C2-49D8-408C-876D-CFF3D6A97029}"/>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5" name="Text Box 1">
          <a:extLst>
            <a:ext uri="{FF2B5EF4-FFF2-40B4-BE49-F238E27FC236}">
              <a16:creationId xmlns:a16="http://schemas.microsoft.com/office/drawing/2014/main" id="{60978BC6-BDB8-4CC1-B6CE-C3C86739CB30}"/>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6" name="Text Box 1">
          <a:extLst>
            <a:ext uri="{FF2B5EF4-FFF2-40B4-BE49-F238E27FC236}">
              <a16:creationId xmlns:a16="http://schemas.microsoft.com/office/drawing/2014/main" id="{EC583F78-B8D7-45A4-B34E-D611A5949254}"/>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7" name="Text Box 1">
          <a:extLst>
            <a:ext uri="{FF2B5EF4-FFF2-40B4-BE49-F238E27FC236}">
              <a16:creationId xmlns:a16="http://schemas.microsoft.com/office/drawing/2014/main" id="{42CDEAAE-C577-47ED-B091-D62A6BFFDC1E}"/>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8" name="Text Box 1">
          <a:extLst>
            <a:ext uri="{FF2B5EF4-FFF2-40B4-BE49-F238E27FC236}">
              <a16:creationId xmlns:a16="http://schemas.microsoft.com/office/drawing/2014/main" id="{7D5BE327-C63D-4500-B0E8-88369C899E43}"/>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9" name="Text Box 1">
          <a:extLst>
            <a:ext uri="{FF2B5EF4-FFF2-40B4-BE49-F238E27FC236}">
              <a16:creationId xmlns:a16="http://schemas.microsoft.com/office/drawing/2014/main" id="{FBF2FCF3-E52F-47FF-B9C1-022FDD03840F}"/>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0" name="Text Box 1">
          <a:extLst>
            <a:ext uri="{FF2B5EF4-FFF2-40B4-BE49-F238E27FC236}">
              <a16:creationId xmlns:a16="http://schemas.microsoft.com/office/drawing/2014/main" id="{B1DF7DAA-5301-4B6D-A1E3-27F894C750DB}"/>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1" name="Text Box 1">
          <a:extLst>
            <a:ext uri="{FF2B5EF4-FFF2-40B4-BE49-F238E27FC236}">
              <a16:creationId xmlns:a16="http://schemas.microsoft.com/office/drawing/2014/main" id="{6DB81CAA-242A-49E2-8179-D77E5A0D89A0}"/>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2" name="Text Box 1">
          <a:extLst>
            <a:ext uri="{FF2B5EF4-FFF2-40B4-BE49-F238E27FC236}">
              <a16:creationId xmlns:a16="http://schemas.microsoft.com/office/drawing/2014/main" id="{211D4597-32C6-4DC4-BF04-0531841FD59A}"/>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3" name="Text Box 1">
          <a:extLst>
            <a:ext uri="{FF2B5EF4-FFF2-40B4-BE49-F238E27FC236}">
              <a16:creationId xmlns:a16="http://schemas.microsoft.com/office/drawing/2014/main" id="{33835C19-CA28-490F-9F1C-0A1B2329DAA5}"/>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4" name="Text Box 1">
          <a:extLst>
            <a:ext uri="{FF2B5EF4-FFF2-40B4-BE49-F238E27FC236}">
              <a16:creationId xmlns:a16="http://schemas.microsoft.com/office/drawing/2014/main" id="{115C16EA-848A-4DD8-8F75-16965CA367DD}"/>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5" name="Text Box 1">
          <a:extLst>
            <a:ext uri="{FF2B5EF4-FFF2-40B4-BE49-F238E27FC236}">
              <a16:creationId xmlns:a16="http://schemas.microsoft.com/office/drawing/2014/main" id="{FB8C3765-7028-4B2B-B423-BE1AAFB088EA}"/>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6" name="Text Box 1">
          <a:extLst>
            <a:ext uri="{FF2B5EF4-FFF2-40B4-BE49-F238E27FC236}">
              <a16:creationId xmlns:a16="http://schemas.microsoft.com/office/drawing/2014/main" id="{5B45C297-EF5C-4B8F-8655-E915303C0515}"/>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7" name="Text Box 1">
          <a:extLst>
            <a:ext uri="{FF2B5EF4-FFF2-40B4-BE49-F238E27FC236}">
              <a16:creationId xmlns:a16="http://schemas.microsoft.com/office/drawing/2014/main" id="{899D329F-D603-476B-9C99-47F18A0A94FC}"/>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8" name="Text Box 1">
          <a:extLst>
            <a:ext uri="{FF2B5EF4-FFF2-40B4-BE49-F238E27FC236}">
              <a16:creationId xmlns:a16="http://schemas.microsoft.com/office/drawing/2014/main" id="{5009064F-B41A-49B7-AB02-8FDAF2479C15}"/>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39" name="Text Box 1">
          <a:extLst>
            <a:ext uri="{FF2B5EF4-FFF2-40B4-BE49-F238E27FC236}">
              <a16:creationId xmlns:a16="http://schemas.microsoft.com/office/drawing/2014/main" id="{4D8E3D49-807D-45B3-83B5-F79A74EBCCE1}"/>
            </a:ext>
          </a:extLst>
        </xdr:cNvPr>
        <xdr:cNvSpPr txBox="1">
          <a:spLocks noChangeArrowheads="1"/>
        </xdr:cNvSpPr>
      </xdr:nvSpPr>
      <xdr:spPr bwMode="auto">
        <a:xfrm>
          <a:off x="44958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0" name="Text Box 1">
          <a:extLst>
            <a:ext uri="{FF2B5EF4-FFF2-40B4-BE49-F238E27FC236}">
              <a16:creationId xmlns:a16="http://schemas.microsoft.com/office/drawing/2014/main" id="{2EBABE45-1168-4883-A5A0-9D9286E9EB5F}"/>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1" name="Text Box 1">
          <a:extLst>
            <a:ext uri="{FF2B5EF4-FFF2-40B4-BE49-F238E27FC236}">
              <a16:creationId xmlns:a16="http://schemas.microsoft.com/office/drawing/2014/main" id="{414ADE06-7552-4796-93A4-739804B7AA33}"/>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2" name="Text Box 1">
          <a:extLst>
            <a:ext uri="{FF2B5EF4-FFF2-40B4-BE49-F238E27FC236}">
              <a16:creationId xmlns:a16="http://schemas.microsoft.com/office/drawing/2014/main" id="{57456FC5-4969-4C83-A1DA-38E5EBFDBA3D}"/>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3" name="Text Box 1">
          <a:extLst>
            <a:ext uri="{FF2B5EF4-FFF2-40B4-BE49-F238E27FC236}">
              <a16:creationId xmlns:a16="http://schemas.microsoft.com/office/drawing/2014/main" id="{23EF449A-29E5-4F24-87E0-434C3CECD4FE}"/>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4" name="Text Box 1">
          <a:extLst>
            <a:ext uri="{FF2B5EF4-FFF2-40B4-BE49-F238E27FC236}">
              <a16:creationId xmlns:a16="http://schemas.microsoft.com/office/drawing/2014/main" id="{97A2B476-B5BA-44D4-981E-B09BAED8E584}"/>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45" name="Text Box 1">
          <a:extLst>
            <a:ext uri="{FF2B5EF4-FFF2-40B4-BE49-F238E27FC236}">
              <a16:creationId xmlns:a16="http://schemas.microsoft.com/office/drawing/2014/main" id="{77D752A2-B41A-45F2-9534-F3CCD5E6DD6D}"/>
            </a:ext>
          </a:extLst>
        </xdr:cNvPr>
        <xdr:cNvSpPr txBox="1">
          <a:spLocks noChangeArrowheads="1"/>
        </xdr:cNvSpPr>
      </xdr:nvSpPr>
      <xdr:spPr bwMode="auto">
        <a:xfrm>
          <a:off x="242316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46" name="Text Box 1">
          <a:extLst>
            <a:ext uri="{FF2B5EF4-FFF2-40B4-BE49-F238E27FC236}">
              <a16:creationId xmlns:a16="http://schemas.microsoft.com/office/drawing/2014/main" id="{04B6D83A-0128-4019-8320-ED9B5AD09B79}"/>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47" name="Text Box 1">
          <a:extLst>
            <a:ext uri="{FF2B5EF4-FFF2-40B4-BE49-F238E27FC236}">
              <a16:creationId xmlns:a16="http://schemas.microsoft.com/office/drawing/2014/main" id="{02750555-84A4-44BE-9302-FA603B60719E}"/>
            </a:ext>
          </a:extLst>
        </xdr:cNvPr>
        <xdr:cNvSpPr txBox="1">
          <a:spLocks noChangeArrowheads="1"/>
        </xdr:cNvSpPr>
      </xdr:nvSpPr>
      <xdr:spPr bwMode="auto">
        <a:xfrm>
          <a:off x="242316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38100</xdr:rowOff>
    </xdr:to>
    <xdr:sp macro="" textlink="">
      <xdr:nvSpPr>
        <xdr:cNvPr id="48" name="Text Box 1">
          <a:extLst>
            <a:ext uri="{FF2B5EF4-FFF2-40B4-BE49-F238E27FC236}">
              <a16:creationId xmlns:a16="http://schemas.microsoft.com/office/drawing/2014/main" id="{53EFCAC8-C901-4A79-99BC-6E4B64B7197C}"/>
            </a:ext>
          </a:extLst>
        </xdr:cNvPr>
        <xdr:cNvSpPr txBox="1">
          <a:spLocks noChangeArrowheads="1"/>
        </xdr:cNvSpPr>
      </xdr:nvSpPr>
      <xdr:spPr bwMode="auto">
        <a:xfrm>
          <a:off x="2423160" y="556260"/>
          <a:ext cx="12623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38100</xdr:rowOff>
    </xdr:to>
    <xdr:sp macro="" textlink="">
      <xdr:nvSpPr>
        <xdr:cNvPr id="49" name="Text Box 1">
          <a:extLst>
            <a:ext uri="{FF2B5EF4-FFF2-40B4-BE49-F238E27FC236}">
              <a16:creationId xmlns:a16="http://schemas.microsoft.com/office/drawing/2014/main" id="{8A8E1649-D0FA-4E28-94D9-6FFEDC19136A}"/>
            </a:ext>
          </a:extLst>
        </xdr:cNvPr>
        <xdr:cNvSpPr txBox="1">
          <a:spLocks noChangeArrowheads="1"/>
        </xdr:cNvSpPr>
      </xdr:nvSpPr>
      <xdr:spPr bwMode="auto">
        <a:xfrm>
          <a:off x="2423160" y="556260"/>
          <a:ext cx="12623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0" name="Text Box 1">
          <a:extLst>
            <a:ext uri="{FF2B5EF4-FFF2-40B4-BE49-F238E27FC236}">
              <a16:creationId xmlns:a16="http://schemas.microsoft.com/office/drawing/2014/main" id="{578FCE2B-13F2-4E7C-A545-D67340B0123F}"/>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1" name="Text Box 1">
          <a:extLst>
            <a:ext uri="{FF2B5EF4-FFF2-40B4-BE49-F238E27FC236}">
              <a16:creationId xmlns:a16="http://schemas.microsoft.com/office/drawing/2014/main" id="{89A2EFD2-F662-46AC-BB17-4A286D82EAAC}"/>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2" name="Text Box 1">
          <a:extLst>
            <a:ext uri="{FF2B5EF4-FFF2-40B4-BE49-F238E27FC236}">
              <a16:creationId xmlns:a16="http://schemas.microsoft.com/office/drawing/2014/main" id="{A840C36F-2413-4BB7-944A-89ECF9ECAF1E}"/>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3" name="Text Box 1">
          <a:extLst>
            <a:ext uri="{FF2B5EF4-FFF2-40B4-BE49-F238E27FC236}">
              <a16:creationId xmlns:a16="http://schemas.microsoft.com/office/drawing/2014/main" id="{33043E6D-100F-4615-B51F-3F63C38F0F7F}"/>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4" name="Text Box 1">
          <a:extLst>
            <a:ext uri="{FF2B5EF4-FFF2-40B4-BE49-F238E27FC236}">
              <a16:creationId xmlns:a16="http://schemas.microsoft.com/office/drawing/2014/main" id="{E6E78CD4-4403-486F-B664-3CF81B6E402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5" name="Text Box 1">
          <a:extLst>
            <a:ext uri="{FF2B5EF4-FFF2-40B4-BE49-F238E27FC236}">
              <a16:creationId xmlns:a16="http://schemas.microsoft.com/office/drawing/2014/main" id="{A89520CB-C16C-4A76-943A-D8B6110575C0}"/>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6" name="Text Box 1">
          <a:extLst>
            <a:ext uri="{FF2B5EF4-FFF2-40B4-BE49-F238E27FC236}">
              <a16:creationId xmlns:a16="http://schemas.microsoft.com/office/drawing/2014/main" id="{0F0B8BE7-FCD4-4F28-A21C-0A4FA3B6FBE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7" name="Text Box 1">
          <a:extLst>
            <a:ext uri="{FF2B5EF4-FFF2-40B4-BE49-F238E27FC236}">
              <a16:creationId xmlns:a16="http://schemas.microsoft.com/office/drawing/2014/main" id="{F1EE65B2-19D4-4585-912F-BCB1F86E2579}"/>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8" name="Text Box 1">
          <a:extLst>
            <a:ext uri="{FF2B5EF4-FFF2-40B4-BE49-F238E27FC236}">
              <a16:creationId xmlns:a16="http://schemas.microsoft.com/office/drawing/2014/main" id="{35343E59-7966-43A7-9C1C-3FAAAA1C4CDE}"/>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59" name="Text Box 1">
          <a:extLst>
            <a:ext uri="{FF2B5EF4-FFF2-40B4-BE49-F238E27FC236}">
              <a16:creationId xmlns:a16="http://schemas.microsoft.com/office/drawing/2014/main" id="{F97F8708-4401-47C8-8FE1-79C45A7E878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0" name="Text Box 1">
          <a:extLst>
            <a:ext uri="{FF2B5EF4-FFF2-40B4-BE49-F238E27FC236}">
              <a16:creationId xmlns:a16="http://schemas.microsoft.com/office/drawing/2014/main" id="{A8E457F1-E83D-4217-911D-9C94ABCA54C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1" name="Text Box 1">
          <a:extLst>
            <a:ext uri="{FF2B5EF4-FFF2-40B4-BE49-F238E27FC236}">
              <a16:creationId xmlns:a16="http://schemas.microsoft.com/office/drawing/2014/main" id="{4F563A55-1232-43EB-8B7D-276D4F4846BA}"/>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2" name="Text Box 1">
          <a:extLst>
            <a:ext uri="{FF2B5EF4-FFF2-40B4-BE49-F238E27FC236}">
              <a16:creationId xmlns:a16="http://schemas.microsoft.com/office/drawing/2014/main" id="{F8BCD1ED-C51B-4820-825C-D8985D37B4B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3" name="Text Box 1">
          <a:extLst>
            <a:ext uri="{FF2B5EF4-FFF2-40B4-BE49-F238E27FC236}">
              <a16:creationId xmlns:a16="http://schemas.microsoft.com/office/drawing/2014/main" id="{8C44DF0B-64A0-42A2-AAB0-837927B7E725}"/>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4" name="Text Box 1">
          <a:extLst>
            <a:ext uri="{FF2B5EF4-FFF2-40B4-BE49-F238E27FC236}">
              <a16:creationId xmlns:a16="http://schemas.microsoft.com/office/drawing/2014/main" id="{2ECD3F3B-6671-436F-A0EF-6C5216ED68B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5" name="Text Box 1">
          <a:extLst>
            <a:ext uri="{FF2B5EF4-FFF2-40B4-BE49-F238E27FC236}">
              <a16:creationId xmlns:a16="http://schemas.microsoft.com/office/drawing/2014/main" id="{F2DB2E09-90F2-4E8D-8FBF-BB65A7F08CDA}"/>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6" name="Text Box 1">
          <a:extLst>
            <a:ext uri="{FF2B5EF4-FFF2-40B4-BE49-F238E27FC236}">
              <a16:creationId xmlns:a16="http://schemas.microsoft.com/office/drawing/2014/main" id="{6E0EA14E-1B25-4AE7-977C-53996BA69374}"/>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7" name="Text Box 1">
          <a:extLst>
            <a:ext uri="{FF2B5EF4-FFF2-40B4-BE49-F238E27FC236}">
              <a16:creationId xmlns:a16="http://schemas.microsoft.com/office/drawing/2014/main" id="{15C88E4F-3158-4E39-92D0-38C75480EAC3}"/>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8" name="Text Box 1">
          <a:extLst>
            <a:ext uri="{FF2B5EF4-FFF2-40B4-BE49-F238E27FC236}">
              <a16:creationId xmlns:a16="http://schemas.microsoft.com/office/drawing/2014/main" id="{B67F9591-EB7F-4B9C-9A8D-EE1E10C24C12}"/>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69" name="Text Box 1">
          <a:extLst>
            <a:ext uri="{FF2B5EF4-FFF2-40B4-BE49-F238E27FC236}">
              <a16:creationId xmlns:a16="http://schemas.microsoft.com/office/drawing/2014/main" id="{F9C24163-9A42-41DA-B2BB-8D1CC1BB318F}"/>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0" name="Text Box 1">
          <a:extLst>
            <a:ext uri="{FF2B5EF4-FFF2-40B4-BE49-F238E27FC236}">
              <a16:creationId xmlns:a16="http://schemas.microsoft.com/office/drawing/2014/main" id="{A9DB3B89-1B54-437D-B5A2-5F7A05E5E501}"/>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1" name="Text Box 1">
          <a:extLst>
            <a:ext uri="{FF2B5EF4-FFF2-40B4-BE49-F238E27FC236}">
              <a16:creationId xmlns:a16="http://schemas.microsoft.com/office/drawing/2014/main" id="{349488CF-FE19-4D4B-8847-53497EBEFEB2}"/>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2" name="Text Box 1">
          <a:extLst>
            <a:ext uri="{FF2B5EF4-FFF2-40B4-BE49-F238E27FC236}">
              <a16:creationId xmlns:a16="http://schemas.microsoft.com/office/drawing/2014/main" id="{41C58650-9D40-4735-BA25-745534E424CC}"/>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3" name="Text Box 1">
          <a:extLst>
            <a:ext uri="{FF2B5EF4-FFF2-40B4-BE49-F238E27FC236}">
              <a16:creationId xmlns:a16="http://schemas.microsoft.com/office/drawing/2014/main" id="{3B252A53-86DC-4291-A08F-FC664A0ADFA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4" name="Text Box 1">
          <a:extLst>
            <a:ext uri="{FF2B5EF4-FFF2-40B4-BE49-F238E27FC236}">
              <a16:creationId xmlns:a16="http://schemas.microsoft.com/office/drawing/2014/main" id="{5BD4C4CF-50DF-4923-9097-371C850465F2}"/>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5" name="Text Box 1">
          <a:extLst>
            <a:ext uri="{FF2B5EF4-FFF2-40B4-BE49-F238E27FC236}">
              <a16:creationId xmlns:a16="http://schemas.microsoft.com/office/drawing/2014/main" id="{35C918CA-1B89-497B-959B-7997E568A020}"/>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6" name="Text Box 1">
          <a:extLst>
            <a:ext uri="{FF2B5EF4-FFF2-40B4-BE49-F238E27FC236}">
              <a16:creationId xmlns:a16="http://schemas.microsoft.com/office/drawing/2014/main" id="{F9C4117E-6625-4557-8217-BFD3B02D43DE}"/>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7" name="Text Box 1">
          <a:extLst>
            <a:ext uri="{FF2B5EF4-FFF2-40B4-BE49-F238E27FC236}">
              <a16:creationId xmlns:a16="http://schemas.microsoft.com/office/drawing/2014/main" id="{1CA89889-31DF-48ED-BBE1-A11E0BECB022}"/>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8" name="Text Box 1">
          <a:extLst>
            <a:ext uri="{FF2B5EF4-FFF2-40B4-BE49-F238E27FC236}">
              <a16:creationId xmlns:a16="http://schemas.microsoft.com/office/drawing/2014/main" id="{67AB3707-D91C-420C-BAC8-C8BD6927A0E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79" name="Text Box 1">
          <a:extLst>
            <a:ext uri="{FF2B5EF4-FFF2-40B4-BE49-F238E27FC236}">
              <a16:creationId xmlns:a16="http://schemas.microsoft.com/office/drawing/2014/main" id="{F09D32CF-C72D-427A-B987-99F176538A8B}"/>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0" name="Text Box 1">
          <a:extLst>
            <a:ext uri="{FF2B5EF4-FFF2-40B4-BE49-F238E27FC236}">
              <a16:creationId xmlns:a16="http://schemas.microsoft.com/office/drawing/2014/main" id="{2B999530-CFE0-4CB8-81B2-3548AF08E02A}"/>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1" name="Text Box 1">
          <a:extLst>
            <a:ext uri="{FF2B5EF4-FFF2-40B4-BE49-F238E27FC236}">
              <a16:creationId xmlns:a16="http://schemas.microsoft.com/office/drawing/2014/main" id="{976C030D-FCED-472D-A5A1-2D75D1EFC35B}"/>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2" name="Text Box 1">
          <a:extLst>
            <a:ext uri="{FF2B5EF4-FFF2-40B4-BE49-F238E27FC236}">
              <a16:creationId xmlns:a16="http://schemas.microsoft.com/office/drawing/2014/main" id="{636BC07F-6643-4119-AF47-BAFCC90BEEFC}"/>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3" name="Text Box 1">
          <a:extLst>
            <a:ext uri="{FF2B5EF4-FFF2-40B4-BE49-F238E27FC236}">
              <a16:creationId xmlns:a16="http://schemas.microsoft.com/office/drawing/2014/main" id="{D4E5D22A-33D6-4467-AB7E-0415676E2AEC}"/>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4" name="Text Box 1">
          <a:extLst>
            <a:ext uri="{FF2B5EF4-FFF2-40B4-BE49-F238E27FC236}">
              <a16:creationId xmlns:a16="http://schemas.microsoft.com/office/drawing/2014/main" id="{13B5FC4D-3722-4F8C-BF20-62252FA0C0C0}"/>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5" name="Text Box 1">
          <a:extLst>
            <a:ext uri="{FF2B5EF4-FFF2-40B4-BE49-F238E27FC236}">
              <a16:creationId xmlns:a16="http://schemas.microsoft.com/office/drawing/2014/main" id="{BC30CECC-439F-480D-B4FC-94AF19BD7159}"/>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6" name="Text Box 1">
          <a:extLst>
            <a:ext uri="{FF2B5EF4-FFF2-40B4-BE49-F238E27FC236}">
              <a16:creationId xmlns:a16="http://schemas.microsoft.com/office/drawing/2014/main" id="{38F571F7-F0BB-43FA-8897-26B25978F853}"/>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7" name="Text Box 1">
          <a:extLst>
            <a:ext uri="{FF2B5EF4-FFF2-40B4-BE49-F238E27FC236}">
              <a16:creationId xmlns:a16="http://schemas.microsoft.com/office/drawing/2014/main" id="{2BA1C194-6B2A-4BD9-AFA2-2A8EAB6CBFC8}"/>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8" name="Text Box 1">
          <a:extLst>
            <a:ext uri="{FF2B5EF4-FFF2-40B4-BE49-F238E27FC236}">
              <a16:creationId xmlns:a16="http://schemas.microsoft.com/office/drawing/2014/main" id="{76416D34-C9D3-4670-B906-B9BB63706DCF}"/>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89" name="Text Box 1">
          <a:extLst>
            <a:ext uri="{FF2B5EF4-FFF2-40B4-BE49-F238E27FC236}">
              <a16:creationId xmlns:a16="http://schemas.microsoft.com/office/drawing/2014/main" id="{F0B0CFB0-B5FC-4D1D-ACF5-EAADEA913DF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90" name="Text Box 1">
          <a:extLst>
            <a:ext uri="{FF2B5EF4-FFF2-40B4-BE49-F238E27FC236}">
              <a16:creationId xmlns:a16="http://schemas.microsoft.com/office/drawing/2014/main" id="{50E757B8-79A5-497F-896F-8A14FF3FCDD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91" name="Text Box 1">
          <a:extLst>
            <a:ext uri="{FF2B5EF4-FFF2-40B4-BE49-F238E27FC236}">
              <a16:creationId xmlns:a16="http://schemas.microsoft.com/office/drawing/2014/main" id="{E63C0531-119D-4C16-A210-706B84B0CA0D}"/>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92" name="Text Box 1">
          <a:extLst>
            <a:ext uri="{FF2B5EF4-FFF2-40B4-BE49-F238E27FC236}">
              <a16:creationId xmlns:a16="http://schemas.microsoft.com/office/drawing/2014/main" id="{289C8AA0-BA04-468F-B248-811B499975DF}"/>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93" name="Text Box 1">
          <a:extLst>
            <a:ext uri="{FF2B5EF4-FFF2-40B4-BE49-F238E27FC236}">
              <a16:creationId xmlns:a16="http://schemas.microsoft.com/office/drawing/2014/main" id="{72DFDE30-1867-4EC6-8FFB-5F0C34EB1EE6}"/>
            </a:ext>
          </a:extLst>
        </xdr:cNvPr>
        <xdr:cNvSpPr txBox="1">
          <a:spLocks noChangeArrowheads="1"/>
        </xdr:cNvSpPr>
      </xdr:nvSpPr>
      <xdr:spPr bwMode="auto">
        <a:xfrm>
          <a:off x="242316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4" name="Text Box 1">
          <a:extLst>
            <a:ext uri="{FF2B5EF4-FFF2-40B4-BE49-F238E27FC236}">
              <a16:creationId xmlns:a16="http://schemas.microsoft.com/office/drawing/2014/main" id="{A709394C-4158-45A5-A1E0-833965F60FC0}"/>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5" name="Text Box 1">
          <a:extLst>
            <a:ext uri="{FF2B5EF4-FFF2-40B4-BE49-F238E27FC236}">
              <a16:creationId xmlns:a16="http://schemas.microsoft.com/office/drawing/2014/main" id="{BF7C7173-D6F7-4508-8516-53D087559A03}"/>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6" name="Text Box 1">
          <a:extLst>
            <a:ext uri="{FF2B5EF4-FFF2-40B4-BE49-F238E27FC236}">
              <a16:creationId xmlns:a16="http://schemas.microsoft.com/office/drawing/2014/main" id="{CB259935-556E-45BE-9394-7BFD70011EB4}"/>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7" name="Text Box 1">
          <a:extLst>
            <a:ext uri="{FF2B5EF4-FFF2-40B4-BE49-F238E27FC236}">
              <a16:creationId xmlns:a16="http://schemas.microsoft.com/office/drawing/2014/main" id="{800F9763-9073-446C-B9C8-79598D53CACE}"/>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8" name="Text Box 1">
          <a:extLst>
            <a:ext uri="{FF2B5EF4-FFF2-40B4-BE49-F238E27FC236}">
              <a16:creationId xmlns:a16="http://schemas.microsoft.com/office/drawing/2014/main" id="{9D84B7DB-FF6F-42AE-8199-DBCCD0242744}"/>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99" name="Text Box 1">
          <a:extLst>
            <a:ext uri="{FF2B5EF4-FFF2-40B4-BE49-F238E27FC236}">
              <a16:creationId xmlns:a16="http://schemas.microsoft.com/office/drawing/2014/main" id="{DD3AA343-43F1-4572-9D7C-28CBF4D3A148}"/>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00" name="Text Box 1">
          <a:extLst>
            <a:ext uri="{FF2B5EF4-FFF2-40B4-BE49-F238E27FC236}">
              <a16:creationId xmlns:a16="http://schemas.microsoft.com/office/drawing/2014/main" id="{4A294F7B-07BF-4539-905A-0806BD96F304}"/>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01" name="Text Box 1">
          <a:extLst>
            <a:ext uri="{FF2B5EF4-FFF2-40B4-BE49-F238E27FC236}">
              <a16:creationId xmlns:a16="http://schemas.microsoft.com/office/drawing/2014/main" id="{855959C0-F07E-452F-B501-3A656FEA35D3}"/>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02" name="Text Box 1">
          <a:extLst>
            <a:ext uri="{FF2B5EF4-FFF2-40B4-BE49-F238E27FC236}">
              <a16:creationId xmlns:a16="http://schemas.microsoft.com/office/drawing/2014/main" id="{ED0AFBE2-65B8-4EA8-93B3-4769B70CC517}"/>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03" name="Text Box 1">
          <a:extLst>
            <a:ext uri="{FF2B5EF4-FFF2-40B4-BE49-F238E27FC236}">
              <a16:creationId xmlns:a16="http://schemas.microsoft.com/office/drawing/2014/main" id="{AEF7C619-1627-4DFD-9983-7E28968712FE}"/>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4" name="Text Box 1">
          <a:extLst>
            <a:ext uri="{FF2B5EF4-FFF2-40B4-BE49-F238E27FC236}">
              <a16:creationId xmlns:a16="http://schemas.microsoft.com/office/drawing/2014/main" id="{F9220698-839A-4A8C-8BE2-172765603684}"/>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5" name="Text Box 1">
          <a:extLst>
            <a:ext uri="{FF2B5EF4-FFF2-40B4-BE49-F238E27FC236}">
              <a16:creationId xmlns:a16="http://schemas.microsoft.com/office/drawing/2014/main" id="{66009055-4037-4BFD-AF29-0D09D8119E68}"/>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6" name="Text Box 1">
          <a:extLst>
            <a:ext uri="{FF2B5EF4-FFF2-40B4-BE49-F238E27FC236}">
              <a16:creationId xmlns:a16="http://schemas.microsoft.com/office/drawing/2014/main" id="{B916A946-A9C4-4DB2-94B7-7F3AC31282A9}"/>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7" name="Text Box 1">
          <a:extLst>
            <a:ext uri="{FF2B5EF4-FFF2-40B4-BE49-F238E27FC236}">
              <a16:creationId xmlns:a16="http://schemas.microsoft.com/office/drawing/2014/main" id="{2DE8ADBD-DD59-4A3D-A837-CB3AD1B5A266}"/>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8" name="Text Box 1">
          <a:extLst>
            <a:ext uri="{FF2B5EF4-FFF2-40B4-BE49-F238E27FC236}">
              <a16:creationId xmlns:a16="http://schemas.microsoft.com/office/drawing/2014/main" id="{F0CA1B9D-D488-497F-8E41-D9FA596CFD38}"/>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109" name="Text Box 1">
          <a:extLst>
            <a:ext uri="{FF2B5EF4-FFF2-40B4-BE49-F238E27FC236}">
              <a16:creationId xmlns:a16="http://schemas.microsoft.com/office/drawing/2014/main" id="{3B27C8AC-52C6-425A-8B05-D181974681E7}"/>
            </a:ext>
          </a:extLst>
        </xdr:cNvPr>
        <xdr:cNvSpPr txBox="1">
          <a:spLocks noChangeArrowheads="1"/>
        </xdr:cNvSpPr>
      </xdr:nvSpPr>
      <xdr:spPr bwMode="auto">
        <a:xfrm>
          <a:off x="242316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10" name="Text Box 1">
          <a:extLst>
            <a:ext uri="{FF2B5EF4-FFF2-40B4-BE49-F238E27FC236}">
              <a16:creationId xmlns:a16="http://schemas.microsoft.com/office/drawing/2014/main" id="{E015B28D-A1F9-4040-89BA-40E33A684E48}"/>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111" name="Text Box 1">
          <a:extLst>
            <a:ext uri="{FF2B5EF4-FFF2-40B4-BE49-F238E27FC236}">
              <a16:creationId xmlns:a16="http://schemas.microsoft.com/office/drawing/2014/main" id="{406E01B6-9008-49C9-B6E7-6FFC29645E91}"/>
            </a:ext>
          </a:extLst>
        </xdr:cNvPr>
        <xdr:cNvSpPr txBox="1">
          <a:spLocks noChangeArrowheads="1"/>
        </xdr:cNvSpPr>
      </xdr:nvSpPr>
      <xdr:spPr bwMode="auto">
        <a:xfrm>
          <a:off x="242316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112" name="Text Box 1">
          <a:extLst>
            <a:ext uri="{FF2B5EF4-FFF2-40B4-BE49-F238E27FC236}">
              <a16:creationId xmlns:a16="http://schemas.microsoft.com/office/drawing/2014/main" id="{AFF1F63E-EFAE-4538-ACEC-A9F2A64B72BA}"/>
            </a:ext>
          </a:extLst>
        </xdr:cNvPr>
        <xdr:cNvSpPr txBox="1">
          <a:spLocks noChangeArrowheads="1"/>
        </xdr:cNvSpPr>
      </xdr:nvSpPr>
      <xdr:spPr bwMode="auto">
        <a:xfrm>
          <a:off x="242316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113" name="Text Box 1">
          <a:extLst>
            <a:ext uri="{FF2B5EF4-FFF2-40B4-BE49-F238E27FC236}">
              <a16:creationId xmlns:a16="http://schemas.microsoft.com/office/drawing/2014/main" id="{1524B4E8-2B33-4DDD-8943-585C8430B203}"/>
            </a:ext>
          </a:extLst>
        </xdr:cNvPr>
        <xdr:cNvSpPr txBox="1">
          <a:spLocks noChangeArrowheads="1"/>
        </xdr:cNvSpPr>
      </xdr:nvSpPr>
      <xdr:spPr bwMode="auto">
        <a:xfrm>
          <a:off x="242316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4" name="Text Box 1">
          <a:extLst>
            <a:ext uri="{FF2B5EF4-FFF2-40B4-BE49-F238E27FC236}">
              <a16:creationId xmlns:a16="http://schemas.microsoft.com/office/drawing/2014/main" id="{E69D15F1-0EFE-4A2A-B16B-9C473746EB7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5" name="Text Box 1">
          <a:extLst>
            <a:ext uri="{FF2B5EF4-FFF2-40B4-BE49-F238E27FC236}">
              <a16:creationId xmlns:a16="http://schemas.microsoft.com/office/drawing/2014/main" id="{DB5CDCB4-D2E6-4A3F-93D0-72DE223A17F7}"/>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6" name="Text Box 1">
          <a:extLst>
            <a:ext uri="{FF2B5EF4-FFF2-40B4-BE49-F238E27FC236}">
              <a16:creationId xmlns:a16="http://schemas.microsoft.com/office/drawing/2014/main" id="{B114703E-9636-4C2E-B127-1A1F8EF08B5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7" name="Text Box 1">
          <a:extLst>
            <a:ext uri="{FF2B5EF4-FFF2-40B4-BE49-F238E27FC236}">
              <a16:creationId xmlns:a16="http://schemas.microsoft.com/office/drawing/2014/main" id="{B70C7BE3-26F3-462B-BDD2-D456EBC5F3AE}"/>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8" name="Text Box 1">
          <a:extLst>
            <a:ext uri="{FF2B5EF4-FFF2-40B4-BE49-F238E27FC236}">
              <a16:creationId xmlns:a16="http://schemas.microsoft.com/office/drawing/2014/main" id="{C605C3A5-C3E1-4480-8680-196B357741D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19" name="Text Box 1">
          <a:extLst>
            <a:ext uri="{FF2B5EF4-FFF2-40B4-BE49-F238E27FC236}">
              <a16:creationId xmlns:a16="http://schemas.microsoft.com/office/drawing/2014/main" id="{7B104987-6ABF-461B-8F2B-8F19AFD6FC0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0" name="Text Box 1">
          <a:extLst>
            <a:ext uri="{FF2B5EF4-FFF2-40B4-BE49-F238E27FC236}">
              <a16:creationId xmlns:a16="http://schemas.microsoft.com/office/drawing/2014/main" id="{61134B19-AC22-403F-B61C-435B9ADF61D7}"/>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1" name="Text Box 1">
          <a:extLst>
            <a:ext uri="{FF2B5EF4-FFF2-40B4-BE49-F238E27FC236}">
              <a16:creationId xmlns:a16="http://schemas.microsoft.com/office/drawing/2014/main" id="{6CAE8519-8015-4F5A-9C2F-6DCF067A1C21}"/>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2" name="Text Box 1">
          <a:extLst>
            <a:ext uri="{FF2B5EF4-FFF2-40B4-BE49-F238E27FC236}">
              <a16:creationId xmlns:a16="http://schemas.microsoft.com/office/drawing/2014/main" id="{85D933C1-985D-47D7-BE37-E0CCF2461A3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3" name="Text Box 1">
          <a:extLst>
            <a:ext uri="{FF2B5EF4-FFF2-40B4-BE49-F238E27FC236}">
              <a16:creationId xmlns:a16="http://schemas.microsoft.com/office/drawing/2014/main" id="{9C8CF564-E2C1-4988-A25F-FEAB3A7DF703}"/>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4" name="Text Box 1">
          <a:extLst>
            <a:ext uri="{FF2B5EF4-FFF2-40B4-BE49-F238E27FC236}">
              <a16:creationId xmlns:a16="http://schemas.microsoft.com/office/drawing/2014/main" id="{AF3D80FF-90F0-4BE7-A577-94DB2C36229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5" name="Text Box 1">
          <a:extLst>
            <a:ext uri="{FF2B5EF4-FFF2-40B4-BE49-F238E27FC236}">
              <a16:creationId xmlns:a16="http://schemas.microsoft.com/office/drawing/2014/main" id="{F8EF6D6A-ACB3-4FAC-8287-D119A51073DC}"/>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6" name="Text Box 1">
          <a:extLst>
            <a:ext uri="{FF2B5EF4-FFF2-40B4-BE49-F238E27FC236}">
              <a16:creationId xmlns:a16="http://schemas.microsoft.com/office/drawing/2014/main" id="{F36D0684-D60B-4B00-AEAF-1DBD320E4BE3}"/>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7" name="Text Box 1">
          <a:extLst>
            <a:ext uri="{FF2B5EF4-FFF2-40B4-BE49-F238E27FC236}">
              <a16:creationId xmlns:a16="http://schemas.microsoft.com/office/drawing/2014/main" id="{7985ED12-679E-4CEC-A260-F0FFC88DE964}"/>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8" name="Text Box 1">
          <a:extLst>
            <a:ext uri="{FF2B5EF4-FFF2-40B4-BE49-F238E27FC236}">
              <a16:creationId xmlns:a16="http://schemas.microsoft.com/office/drawing/2014/main" id="{3558D4CA-6F6E-48D2-8942-08F45D7490F5}"/>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29" name="Text Box 1">
          <a:extLst>
            <a:ext uri="{FF2B5EF4-FFF2-40B4-BE49-F238E27FC236}">
              <a16:creationId xmlns:a16="http://schemas.microsoft.com/office/drawing/2014/main" id="{B4598188-25A2-448D-97DD-F06566C92B8E}"/>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0" name="Text Box 1">
          <a:extLst>
            <a:ext uri="{FF2B5EF4-FFF2-40B4-BE49-F238E27FC236}">
              <a16:creationId xmlns:a16="http://schemas.microsoft.com/office/drawing/2014/main" id="{79975C6B-58D7-48F4-BD27-B5CA25F8E1BF}"/>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1" name="Text Box 1">
          <a:extLst>
            <a:ext uri="{FF2B5EF4-FFF2-40B4-BE49-F238E27FC236}">
              <a16:creationId xmlns:a16="http://schemas.microsoft.com/office/drawing/2014/main" id="{24FF26F4-FA18-42A0-9CAF-2C37DC0AA3CF}"/>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2" name="Text Box 1">
          <a:extLst>
            <a:ext uri="{FF2B5EF4-FFF2-40B4-BE49-F238E27FC236}">
              <a16:creationId xmlns:a16="http://schemas.microsoft.com/office/drawing/2014/main" id="{3038E1B8-C3CF-4352-B188-2174B18812B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3" name="Text Box 1">
          <a:extLst>
            <a:ext uri="{FF2B5EF4-FFF2-40B4-BE49-F238E27FC236}">
              <a16:creationId xmlns:a16="http://schemas.microsoft.com/office/drawing/2014/main" id="{0676754D-C4C8-4183-BBD7-7619284A66B5}"/>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4" name="Text Box 1">
          <a:extLst>
            <a:ext uri="{FF2B5EF4-FFF2-40B4-BE49-F238E27FC236}">
              <a16:creationId xmlns:a16="http://schemas.microsoft.com/office/drawing/2014/main" id="{B13CE7DF-F5AD-40B1-BC91-FB89BCBC904C}"/>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5" name="Text Box 1">
          <a:extLst>
            <a:ext uri="{FF2B5EF4-FFF2-40B4-BE49-F238E27FC236}">
              <a16:creationId xmlns:a16="http://schemas.microsoft.com/office/drawing/2014/main" id="{F7CDFAE7-DD16-4EDA-A249-C3D43D02E2D3}"/>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6" name="Text Box 1">
          <a:extLst>
            <a:ext uri="{FF2B5EF4-FFF2-40B4-BE49-F238E27FC236}">
              <a16:creationId xmlns:a16="http://schemas.microsoft.com/office/drawing/2014/main" id="{BFF10F4A-BBA0-4AC7-9B63-8F383CEAF213}"/>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7" name="Text Box 1">
          <a:extLst>
            <a:ext uri="{FF2B5EF4-FFF2-40B4-BE49-F238E27FC236}">
              <a16:creationId xmlns:a16="http://schemas.microsoft.com/office/drawing/2014/main" id="{F18BF49C-3671-494D-8BFE-5EB9675DF00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8" name="Text Box 1">
          <a:extLst>
            <a:ext uri="{FF2B5EF4-FFF2-40B4-BE49-F238E27FC236}">
              <a16:creationId xmlns:a16="http://schemas.microsoft.com/office/drawing/2014/main" id="{78BD3603-C33F-4122-BE78-018B993E4578}"/>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39" name="Text Box 1">
          <a:extLst>
            <a:ext uri="{FF2B5EF4-FFF2-40B4-BE49-F238E27FC236}">
              <a16:creationId xmlns:a16="http://schemas.microsoft.com/office/drawing/2014/main" id="{1C1C78A3-430B-4285-BF18-8961E7AA144E}"/>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0" name="Text Box 1">
          <a:extLst>
            <a:ext uri="{FF2B5EF4-FFF2-40B4-BE49-F238E27FC236}">
              <a16:creationId xmlns:a16="http://schemas.microsoft.com/office/drawing/2014/main" id="{9B94958A-6F79-4EE9-B7C8-66776FE04C55}"/>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1" name="Text Box 1">
          <a:extLst>
            <a:ext uri="{FF2B5EF4-FFF2-40B4-BE49-F238E27FC236}">
              <a16:creationId xmlns:a16="http://schemas.microsoft.com/office/drawing/2014/main" id="{91B7CC7D-7569-41A9-838F-7FC43078E91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2" name="Text Box 1">
          <a:extLst>
            <a:ext uri="{FF2B5EF4-FFF2-40B4-BE49-F238E27FC236}">
              <a16:creationId xmlns:a16="http://schemas.microsoft.com/office/drawing/2014/main" id="{E9F3C875-BCC8-4271-B901-38058E978D4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3" name="Text Box 1">
          <a:extLst>
            <a:ext uri="{FF2B5EF4-FFF2-40B4-BE49-F238E27FC236}">
              <a16:creationId xmlns:a16="http://schemas.microsoft.com/office/drawing/2014/main" id="{9AFC7E48-3954-48FE-9791-C9051AE7DB2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4" name="Text Box 1">
          <a:extLst>
            <a:ext uri="{FF2B5EF4-FFF2-40B4-BE49-F238E27FC236}">
              <a16:creationId xmlns:a16="http://schemas.microsoft.com/office/drawing/2014/main" id="{FA91E09F-BE20-43EA-BF23-4273F8DEED27}"/>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5" name="Text Box 1">
          <a:extLst>
            <a:ext uri="{FF2B5EF4-FFF2-40B4-BE49-F238E27FC236}">
              <a16:creationId xmlns:a16="http://schemas.microsoft.com/office/drawing/2014/main" id="{856AC98D-2237-44D9-B5CA-5FA8EE9331C1}"/>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6" name="Text Box 1">
          <a:extLst>
            <a:ext uri="{FF2B5EF4-FFF2-40B4-BE49-F238E27FC236}">
              <a16:creationId xmlns:a16="http://schemas.microsoft.com/office/drawing/2014/main" id="{75319AB2-A1D5-44C3-9777-546DAB33F75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7" name="Text Box 1">
          <a:extLst>
            <a:ext uri="{FF2B5EF4-FFF2-40B4-BE49-F238E27FC236}">
              <a16:creationId xmlns:a16="http://schemas.microsoft.com/office/drawing/2014/main" id="{63FB661E-52B6-4B0D-AB99-47795519036E}"/>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8" name="Text Box 1">
          <a:extLst>
            <a:ext uri="{FF2B5EF4-FFF2-40B4-BE49-F238E27FC236}">
              <a16:creationId xmlns:a16="http://schemas.microsoft.com/office/drawing/2014/main" id="{69823787-C286-47C3-B8AF-EDD942A7102C}"/>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49" name="Text Box 1">
          <a:extLst>
            <a:ext uri="{FF2B5EF4-FFF2-40B4-BE49-F238E27FC236}">
              <a16:creationId xmlns:a16="http://schemas.microsoft.com/office/drawing/2014/main" id="{1F2C37C7-A702-4014-A6AD-FA9B272BE54B}"/>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0" name="Text Box 1">
          <a:extLst>
            <a:ext uri="{FF2B5EF4-FFF2-40B4-BE49-F238E27FC236}">
              <a16:creationId xmlns:a16="http://schemas.microsoft.com/office/drawing/2014/main" id="{EE30E5EC-9C59-41C4-B315-D0D61A80431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1" name="Text Box 1">
          <a:extLst>
            <a:ext uri="{FF2B5EF4-FFF2-40B4-BE49-F238E27FC236}">
              <a16:creationId xmlns:a16="http://schemas.microsoft.com/office/drawing/2014/main" id="{56F7D07D-FB9B-4FF7-B91E-A1F79B8CAAD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2" name="Text Box 1">
          <a:extLst>
            <a:ext uri="{FF2B5EF4-FFF2-40B4-BE49-F238E27FC236}">
              <a16:creationId xmlns:a16="http://schemas.microsoft.com/office/drawing/2014/main" id="{1F0966CB-43DA-4430-9475-0C65BA18D57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3" name="Text Box 1">
          <a:extLst>
            <a:ext uri="{FF2B5EF4-FFF2-40B4-BE49-F238E27FC236}">
              <a16:creationId xmlns:a16="http://schemas.microsoft.com/office/drawing/2014/main" id="{84F587CD-866A-4F19-9473-D799C9A80B8E}"/>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4" name="Text Box 1">
          <a:extLst>
            <a:ext uri="{FF2B5EF4-FFF2-40B4-BE49-F238E27FC236}">
              <a16:creationId xmlns:a16="http://schemas.microsoft.com/office/drawing/2014/main" id="{CF013055-78CD-4F32-ABFF-57704C9507F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5" name="Text Box 1">
          <a:extLst>
            <a:ext uri="{FF2B5EF4-FFF2-40B4-BE49-F238E27FC236}">
              <a16:creationId xmlns:a16="http://schemas.microsoft.com/office/drawing/2014/main" id="{F35421B5-F9ED-4EC8-8D27-03C0AB24C2B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6" name="Text Box 1">
          <a:extLst>
            <a:ext uri="{FF2B5EF4-FFF2-40B4-BE49-F238E27FC236}">
              <a16:creationId xmlns:a16="http://schemas.microsoft.com/office/drawing/2014/main" id="{0A87A0CF-34BF-473D-A253-A73198B267B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57" name="Text Box 1">
          <a:extLst>
            <a:ext uri="{FF2B5EF4-FFF2-40B4-BE49-F238E27FC236}">
              <a16:creationId xmlns:a16="http://schemas.microsoft.com/office/drawing/2014/main" id="{1CE0FEC8-202D-4D7B-9AEB-E6242543BCF8}"/>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158" name="Text Box 1">
          <a:extLst>
            <a:ext uri="{FF2B5EF4-FFF2-40B4-BE49-F238E27FC236}">
              <a16:creationId xmlns:a16="http://schemas.microsoft.com/office/drawing/2014/main" id="{790F57A4-39E7-4D2E-8F58-96144856520A}"/>
            </a:ext>
          </a:extLst>
        </xdr:cNvPr>
        <xdr:cNvSpPr txBox="1">
          <a:spLocks noChangeArrowheads="1"/>
        </xdr:cNvSpPr>
      </xdr:nvSpPr>
      <xdr:spPr bwMode="auto">
        <a:xfrm>
          <a:off x="242316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159" name="Text Box 1">
          <a:extLst>
            <a:ext uri="{FF2B5EF4-FFF2-40B4-BE49-F238E27FC236}">
              <a16:creationId xmlns:a16="http://schemas.microsoft.com/office/drawing/2014/main" id="{C5320B7D-E417-459C-97A1-1ED9CB79F558}"/>
            </a:ext>
          </a:extLst>
        </xdr:cNvPr>
        <xdr:cNvSpPr txBox="1">
          <a:spLocks noChangeArrowheads="1"/>
        </xdr:cNvSpPr>
      </xdr:nvSpPr>
      <xdr:spPr bwMode="auto">
        <a:xfrm>
          <a:off x="242316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0" name="Text Box 1">
          <a:extLst>
            <a:ext uri="{FF2B5EF4-FFF2-40B4-BE49-F238E27FC236}">
              <a16:creationId xmlns:a16="http://schemas.microsoft.com/office/drawing/2014/main" id="{A7DBF0DD-04C7-4A8D-947C-D702F571791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1" name="Text Box 1">
          <a:extLst>
            <a:ext uri="{FF2B5EF4-FFF2-40B4-BE49-F238E27FC236}">
              <a16:creationId xmlns:a16="http://schemas.microsoft.com/office/drawing/2014/main" id="{4FD2633F-2A8D-4B62-A415-B04CF08A877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2" name="Text Box 1">
          <a:extLst>
            <a:ext uri="{FF2B5EF4-FFF2-40B4-BE49-F238E27FC236}">
              <a16:creationId xmlns:a16="http://schemas.microsoft.com/office/drawing/2014/main" id="{F6835FF2-AA32-4507-AD02-0DCDA60D244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3" name="Text Box 1">
          <a:extLst>
            <a:ext uri="{FF2B5EF4-FFF2-40B4-BE49-F238E27FC236}">
              <a16:creationId xmlns:a16="http://schemas.microsoft.com/office/drawing/2014/main" id="{E13A25CA-14FE-4E25-8018-AD715433A8E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4" name="Text Box 1">
          <a:extLst>
            <a:ext uri="{FF2B5EF4-FFF2-40B4-BE49-F238E27FC236}">
              <a16:creationId xmlns:a16="http://schemas.microsoft.com/office/drawing/2014/main" id="{93F7238E-4140-48D3-94A1-8EC70B802E7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5" name="Text Box 1">
          <a:extLst>
            <a:ext uri="{FF2B5EF4-FFF2-40B4-BE49-F238E27FC236}">
              <a16:creationId xmlns:a16="http://schemas.microsoft.com/office/drawing/2014/main" id="{B2B0373C-A746-4DDE-AADA-4B8143748371}"/>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6" name="Text Box 1">
          <a:extLst>
            <a:ext uri="{FF2B5EF4-FFF2-40B4-BE49-F238E27FC236}">
              <a16:creationId xmlns:a16="http://schemas.microsoft.com/office/drawing/2014/main" id="{AA62BBD7-313B-4103-8984-42F6ADE421A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7" name="Text Box 1">
          <a:extLst>
            <a:ext uri="{FF2B5EF4-FFF2-40B4-BE49-F238E27FC236}">
              <a16:creationId xmlns:a16="http://schemas.microsoft.com/office/drawing/2014/main" id="{3693E16E-687D-4791-A2FE-B54A21FB713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8" name="Text Box 1">
          <a:extLst>
            <a:ext uri="{FF2B5EF4-FFF2-40B4-BE49-F238E27FC236}">
              <a16:creationId xmlns:a16="http://schemas.microsoft.com/office/drawing/2014/main" id="{C0B4DFAA-44CD-447A-8CB0-1AA58BFEBDF1}"/>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69" name="Text Box 1">
          <a:extLst>
            <a:ext uri="{FF2B5EF4-FFF2-40B4-BE49-F238E27FC236}">
              <a16:creationId xmlns:a16="http://schemas.microsoft.com/office/drawing/2014/main" id="{D3FFEF09-469A-44A7-8478-7D8A9028CD6F}"/>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0" name="Text Box 1">
          <a:extLst>
            <a:ext uri="{FF2B5EF4-FFF2-40B4-BE49-F238E27FC236}">
              <a16:creationId xmlns:a16="http://schemas.microsoft.com/office/drawing/2014/main" id="{C3E2A537-E951-4578-8AA7-14AB4B1C315D}"/>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1" name="Text Box 1">
          <a:extLst>
            <a:ext uri="{FF2B5EF4-FFF2-40B4-BE49-F238E27FC236}">
              <a16:creationId xmlns:a16="http://schemas.microsoft.com/office/drawing/2014/main" id="{EB541B12-6C70-4643-B064-73ECE693C6B3}"/>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2" name="Text Box 1">
          <a:extLst>
            <a:ext uri="{FF2B5EF4-FFF2-40B4-BE49-F238E27FC236}">
              <a16:creationId xmlns:a16="http://schemas.microsoft.com/office/drawing/2014/main" id="{4DFFD1D0-C930-4B4D-A0C9-A9C8CC3BE21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3" name="Text Box 1">
          <a:extLst>
            <a:ext uri="{FF2B5EF4-FFF2-40B4-BE49-F238E27FC236}">
              <a16:creationId xmlns:a16="http://schemas.microsoft.com/office/drawing/2014/main" id="{9336C104-52DF-42C7-BED6-2437A463937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4" name="Text Box 1">
          <a:extLst>
            <a:ext uri="{FF2B5EF4-FFF2-40B4-BE49-F238E27FC236}">
              <a16:creationId xmlns:a16="http://schemas.microsoft.com/office/drawing/2014/main" id="{62908B5D-FE9B-4792-BE78-07E31FFB278C}"/>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5" name="Text Box 1">
          <a:extLst>
            <a:ext uri="{FF2B5EF4-FFF2-40B4-BE49-F238E27FC236}">
              <a16:creationId xmlns:a16="http://schemas.microsoft.com/office/drawing/2014/main" id="{27A56961-EAF1-4B8F-B20A-AECC5EAD656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6" name="Text Box 1">
          <a:extLst>
            <a:ext uri="{FF2B5EF4-FFF2-40B4-BE49-F238E27FC236}">
              <a16:creationId xmlns:a16="http://schemas.microsoft.com/office/drawing/2014/main" id="{F64538DF-C584-4765-8A97-CBDEF5AB7AA8}"/>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7" name="Text Box 1">
          <a:extLst>
            <a:ext uri="{FF2B5EF4-FFF2-40B4-BE49-F238E27FC236}">
              <a16:creationId xmlns:a16="http://schemas.microsoft.com/office/drawing/2014/main" id="{7657768D-4162-45E8-A5A3-07450C436E6B}"/>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8" name="Text Box 1">
          <a:extLst>
            <a:ext uri="{FF2B5EF4-FFF2-40B4-BE49-F238E27FC236}">
              <a16:creationId xmlns:a16="http://schemas.microsoft.com/office/drawing/2014/main" id="{D656536E-EDC1-43F1-BE9E-FA61E8FEE604}"/>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79" name="Text Box 1">
          <a:extLst>
            <a:ext uri="{FF2B5EF4-FFF2-40B4-BE49-F238E27FC236}">
              <a16:creationId xmlns:a16="http://schemas.microsoft.com/office/drawing/2014/main" id="{0ABE7901-663C-453C-BCD8-88D435E31B0F}"/>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0" name="Text Box 1">
          <a:extLst>
            <a:ext uri="{FF2B5EF4-FFF2-40B4-BE49-F238E27FC236}">
              <a16:creationId xmlns:a16="http://schemas.microsoft.com/office/drawing/2014/main" id="{122D9249-A9D9-4063-9D0F-E9C6980EAD3D}"/>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1" name="Text Box 1">
          <a:extLst>
            <a:ext uri="{FF2B5EF4-FFF2-40B4-BE49-F238E27FC236}">
              <a16:creationId xmlns:a16="http://schemas.microsoft.com/office/drawing/2014/main" id="{14AA47CB-CD50-45ED-B4E4-F3655F77D63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2" name="Text Box 1">
          <a:extLst>
            <a:ext uri="{FF2B5EF4-FFF2-40B4-BE49-F238E27FC236}">
              <a16:creationId xmlns:a16="http://schemas.microsoft.com/office/drawing/2014/main" id="{D3FA8B34-65EB-49AF-98F1-03BA01ECDBC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3" name="Text Box 1">
          <a:extLst>
            <a:ext uri="{FF2B5EF4-FFF2-40B4-BE49-F238E27FC236}">
              <a16:creationId xmlns:a16="http://schemas.microsoft.com/office/drawing/2014/main" id="{5AEA012F-C58C-4D83-AE68-475FE854E95C}"/>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4" name="Text Box 1">
          <a:extLst>
            <a:ext uri="{FF2B5EF4-FFF2-40B4-BE49-F238E27FC236}">
              <a16:creationId xmlns:a16="http://schemas.microsoft.com/office/drawing/2014/main" id="{2A99A065-2FC4-41BC-B383-6848C8391EE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5" name="Text Box 1">
          <a:extLst>
            <a:ext uri="{FF2B5EF4-FFF2-40B4-BE49-F238E27FC236}">
              <a16:creationId xmlns:a16="http://schemas.microsoft.com/office/drawing/2014/main" id="{63E65B7F-5CF0-4510-9476-6A566360ABE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6" name="Text Box 1">
          <a:extLst>
            <a:ext uri="{FF2B5EF4-FFF2-40B4-BE49-F238E27FC236}">
              <a16:creationId xmlns:a16="http://schemas.microsoft.com/office/drawing/2014/main" id="{CC8494C0-BD27-4D8A-85DB-519583FCEB8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7" name="Text Box 1">
          <a:extLst>
            <a:ext uri="{FF2B5EF4-FFF2-40B4-BE49-F238E27FC236}">
              <a16:creationId xmlns:a16="http://schemas.microsoft.com/office/drawing/2014/main" id="{A0F06766-89BD-4BDE-8A2D-C634CDD49272}"/>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8" name="Text Box 1">
          <a:extLst>
            <a:ext uri="{FF2B5EF4-FFF2-40B4-BE49-F238E27FC236}">
              <a16:creationId xmlns:a16="http://schemas.microsoft.com/office/drawing/2014/main" id="{389BA43A-08B7-4AAC-8B29-DC0E686FE708}"/>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89" name="Text Box 1">
          <a:extLst>
            <a:ext uri="{FF2B5EF4-FFF2-40B4-BE49-F238E27FC236}">
              <a16:creationId xmlns:a16="http://schemas.microsoft.com/office/drawing/2014/main" id="{9BB15709-8A3E-455B-93BC-1EDA28BCF6D9}"/>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0" name="Text Box 1">
          <a:extLst>
            <a:ext uri="{FF2B5EF4-FFF2-40B4-BE49-F238E27FC236}">
              <a16:creationId xmlns:a16="http://schemas.microsoft.com/office/drawing/2014/main" id="{CDBBC759-031D-4ECD-8EF9-7D4091B1074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1" name="Text Box 1">
          <a:extLst>
            <a:ext uri="{FF2B5EF4-FFF2-40B4-BE49-F238E27FC236}">
              <a16:creationId xmlns:a16="http://schemas.microsoft.com/office/drawing/2014/main" id="{4BE18F3F-202D-485F-AD35-C971F0E6CEE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2" name="Text Box 1">
          <a:extLst>
            <a:ext uri="{FF2B5EF4-FFF2-40B4-BE49-F238E27FC236}">
              <a16:creationId xmlns:a16="http://schemas.microsoft.com/office/drawing/2014/main" id="{8E6EBF8B-EF08-44AC-BF17-B2DCEB5287E7}"/>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3" name="Text Box 1">
          <a:extLst>
            <a:ext uri="{FF2B5EF4-FFF2-40B4-BE49-F238E27FC236}">
              <a16:creationId xmlns:a16="http://schemas.microsoft.com/office/drawing/2014/main" id="{43EF3B0E-610B-4723-A6AB-71676A70FE2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4" name="Text Box 1">
          <a:extLst>
            <a:ext uri="{FF2B5EF4-FFF2-40B4-BE49-F238E27FC236}">
              <a16:creationId xmlns:a16="http://schemas.microsoft.com/office/drawing/2014/main" id="{BD9FAB8B-42BB-4311-BFED-B70853CAD816}"/>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5" name="Text Box 1">
          <a:extLst>
            <a:ext uri="{FF2B5EF4-FFF2-40B4-BE49-F238E27FC236}">
              <a16:creationId xmlns:a16="http://schemas.microsoft.com/office/drawing/2014/main" id="{C8E2A2E0-31B0-4732-8BB5-2A6B45EA2FD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6" name="Text Box 1">
          <a:extLst>
            <a:ext uri="{FF2B5EF4-FFF2-40B4-BE49-F238E27FC236}">
              <a16:creationId xmlns:a16="http://schemas.microsoft.com/office/drawing/2014/main" id="{59CA4BDB-1FE7-4C71-81AD-83FFB527A9AD}"/>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7" name="Text Box 1">
          <a:extLst>
            <a:ext uri="{FF2B5EF4-FFF2-40B4-BE49-F238E27FC236}">
              <a16:creationId xmlns:a16="http://schemas.microsoft.com/office/drawing/2014/main" id="{97AC3439-C035-4CE2-A6B4-1D5835D3FF67}"/>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8" name="Text Box 1">
          <a:extLst>
            <a:ext uri="{FF2B5EF4-FFF2-40B4-BE49-F238E27FC236}">
              <a16:creationId xmlns:a16="http://schemas.microsoft.com/office/drawing/2014/main" id="{E751FE92-3C38-4D3D-8F74-53335E6A8F28}"/>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199" name="Text Box 1">
          <a:extLst>
            <a:ext uri="{FF2B5EF4-FFF2-40B4-BE49-F238E27FC236}">
              <a16:creationId xmlns:a16="http://schemas.microsoft.com/office/drawing/2014/main" id="{0A8A136A-B576-4CB5-9A55-31AF00067361}"/>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200" name="Text Box 1">
          <a:extLst>
            <a:ext uri="{FF2B5EF4-FFF2-40B4-BE49-F238E27FC236}">
              <a16:creationId xmlns:a16="http://schemas.microsoft.com/office/drawing/2014/main" id="{CB22D8D4-6E8F-4777-9FFA-414FFAE303C0}"/>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201" name="Text Box 1">
          <a:extLst>
            <a:ext uri="{FF2B5EF4-FFF2-40B4-BE49-F238E27FC236}">
              <a16:creationId xmlns:a16="http://schemas.microsoft.com/office/drawing/2014/main" id="{C1999868-6E42-4426-898C-7DFC3ECBEF5B}"/>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202" name="Text Box 1">
          <a:extLst>
            <a:ext uri="{FF2B5EF4-FFF2-40B4-BE49-F238E27FC236}">
              <a16:creationId xmlns:a16="http://schemas.microsoft.com/office/drawing/2014/main" id="{E37FE5E4-694C-475C-8B7A-16030368501A}"/>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203" name="Text Box 1">
          <a:extLst>
            <a:ext uri="{FF2B5EF4-FFF2-40B4-BE49-F238E27FC236}">
              <a16:creationId xmlns:a16="http://schemas.microsoft.com/office/drawing/2014/main" id="{ECA99C7C-033E-4D95-8826-CCF89ECE571D}"/>
            </a:ext>
          </a:extLst>
        </xdr:cNvPr>
        <xdr:cNvSpPr txBox="1">
          <a:spLocks noChangeArrowheads="1"/>
        </xdr:cNvSpPr>
      </xdr:nvSpPr>
      <xdr:spPr bwMode="auto">
        <a:xfrm>
          <a:off x="242316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4" name="Text Box 1">
          <a:extLst>
            <a:ext uri="{FF2B5EF4-FFF2-40B4-BE49-F238E27FC236}">
              <a16:creationId xmlns:a16="http://schemas.microsoft.com/office/drawing/2014/main" id="{E612E0DA-61B2-46F9-AE57-AA3F26B1FB5D}"/>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5" name="Text Box 1">
          <a:extLst>
            <a:ext uri="{FF2B5EF4-FFF2-40B4-BE49-F238E27FC236}">
              <a16:creationId xmlns:a16="http://schemas.microsoft.com/office/drawing/2014/main" id="{C25D3737-A8CE-426A-889A-2E686A8E992D}"/>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6" name="Text Box 1">
          <a:extLst>
            <a:ext uri="{FF2B5EF4-FFF2-40B4-BE49-F238E27FC236}">
              <a16:creationId xmlns:a16="http://schemas.microsoft.com/office/drawing/2014/main" id="{2540440C-7EA6-4EAC-A975-7C10E7A2E04D}"/>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7" name="Text Box 1">
          <a:extLst>
            <a:ext uri="{FF2B5EF4-FFF2-40B4-BE49-F238E27FC236}">
              <a16:creationId xmlns:a16="http://schemas.microsoft.com/office/drawing/2014/main" id="{C1A05FF9-D3EE-435C-9F35-A4853A0ABE18}"/>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8" name="Text Box 1">
          <a:extLst>
            <a:ext uri="{FF2B5EF4-FFF2-40B4-BE49-F238E27FC236}">
              <a16:creationId xmlns:a16="http://schemas.microsoft.com/office/drawing/2014/main" id="{D6EA8105-1B2C-4100-A196-10CD4BDD636D}"/>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09" name="Text Box 1">
          <a:extLst>
            <a:ext uri="{FF2B5EF4-FFF2-40B4-BE49-F238E27FC236}">
              <a16:creationId xmlns:a16="http://schemas.microsoft.com/office/drawing/2014/main" id="{38F7130E-95AD-4DA3-BE94-30D6CC32BC92}"/>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10" name="Text Box 1">
          <a:extLst>
            <a:ext uri="{FF2B5EF4-FFF2-40B4-BE49-F238E27FC236}">
              <a16:creationId xmlns:a16="http://schemas.microsoft.com/office/drawing/2014/main" id="{00F21A3C-BB1A-4F96-858F-98434D5C6064}"/>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11" name="Text Box 1">
          <a:extLst>
            <a:ext uri="{FF2B5EF4-FFF2-40B4-BE49-F238E27FC236}">
              <a16:creationId xmlns:a16="http://schemas.microsoft.com/office/drawing/2014/main" id="{61BA3CCE-C178-41E5-A476-D1099F8EDD73}"/>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12" name="Text Box 1">
          <a:extLst>
            <a:ext uri="{FF2B5EF4-FFF2-40B4-BE49-F238E27FC236}">
              <a16:creationId xmlns:a16="http://schemas.microsoft.com/office/drawing/2014/main" id="{9C873043-77B6-40FD-9A3A-7C9C947C26EE}"/>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13" name="Text Box 1">
          <a:extLst>
            <a:ext uri="{FF2B5EF4-FFF2-40B4-BE49-F238E27FC236}">
              <a16:creationId xmlns:a16="http://schemas.microsoft.com/office/drawing/2014/main" id="{2EFC8801-142F-46AC-9A0B-F1D6FE1B8077}"/>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214" name="Text Box 1">
          <a:extLst>
            <a:ext uri="{FF2B5EF4-FFF2-40B4-BE49-F238E27FC236}">
              <a16:creationId xmlns:a16="http://schemas.microsoft.com/office/drawing/2014/main" id="{02164B73-F14D-4B0F-A2D6-A972DC0BF691}"/>
            </a:ext>
          </a:extLst>
        </xdr:cNvPr>
        <xdr:cNvSpPr txBox="1">
          <a:spLocks noChangeArrowheads="1"/>
        </xdr:cNvSpPr>
      </xdr:nvSpPr>
      <xdr:spPr bwMode="auto">
        <a:xfrm>
          <a:off x="73152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215" name="Text Box 1">
          <a:extLst>
            <a:ext uri="{FF2B5EF4-FFF2-40B4-BE49-F238E27FC236}">
              <a16:creationId xmlns:a16="http://schemas.microsoft.com/office/drawing/2014/main" id="{F286D1DC-05D4-4B3F-99A5-2556BF9B737B}"/>
            </a:ext>
          </a:extLst>
        </xdr:cNvPr>
        <xdr:cNvSpPr txBox="1">
          <a:spLocks noChangeArrowheads="1"/>
        </xdr:cNvSpPr>
      </xdr:nvSpPr>
      <xdr:spPr bwMode="auto">
        <a:xfrm>
          <a:off x="73152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216" name="Text Box 1">
          <a:extLst>
            <a:ext uri="{FF2B5EF4-FFF2-40B4-BE49-F238E27FC236}">
              <a16:creationId xmlns:a16="http://schemas.microsoft.com/office/drawing/2014/main" id="{AF9ECF2A-67EF-422B-AF49-150B684401AC}"/>
            </a:ext>
          </a:extLst>
        </xdr:cNvPr>
        <xdr:cNvSpPr txBox="1">
          <a:spLocks noChangeArrowheads="1"/>
        </xdr:cNvSpPr>
      </xdr:nvSpPr>
      <xdr:spPr bwMode="auto">
        <a:xfrm>
          <a:off x="73152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22860</xdr:colOff>
      <xdr:row>4</xdr:row>
      <xdr:rowOff>30480</xdr:rowOff>
    </xdr:to>
    <xdr:sp macro="" textlink="">
      <xdr:nvSpPr>
        <xdr:cNvPr id="217" name="Text Box 1">
          <a:extLst>
            <a:ext uri="{FF2B5EF4-FFF2-40B4-BE49-F238E27FC236}">
              <a16:creationId xmlns:a16="http://schemas.microsoft.com/office/drawing/2014/main" id="{383B0B5A-0B8A-4BDD-BA1B-A1EB02B969EA}"/>
            </a:ext>
          </a:extLst>
        </xdr:cNvPr>
        <xdr:cNvSpPr txBox="1">
          <a:spLocks noChangeArrowheads="1"/>
        </xdr:cNvSpPr>
      </xdr:nvSpPr>
      <xdr:spPr bwMode="auto">
        <a:xfrm>
          <a:off x="731520" y="556260"/>
          <a:ext cx="228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18" name="Text Box 1">
          <a:extLst>
            <a:ext uri="{FF2B5EF4-FFF2-40B4-BE49-F238E27FC236}">
              <a16:creationId xmlns:a16="http://schemas.microsoft.com/office/drawing/2014/main" id="{823EAC2B-C5D5-4FA0-B6B7-1C1F6D9D6619}"/>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19" name="Text Box 1">
          <a:extLst>
            <a:ext uri="{FF2B5EF4-FFF2-40B4-BE49-F238E27FC236}">
              <a16:creationId xmlns:a16="http://schemas.microsoft.com/office/drawing/2014/main" id="{C42C1A01-78C9-4A44-8877-0E2190C0D41C}"/>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20" name="Text Box 1">
          <a:extLst>
            <a:ext uri="{FF2B5EF4-FFF2-40B4-BE49-F238E27FC236}">
              <a16:creationId xmlns:a16="http://schemas.microsoft.com/office/drawing/2014/main" id="{E5A1A654-DC9C-4175-986D-0C9BB9F3973D}"/>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21" name="Text Box 1">
          <a:extLst>
            <a:ext uri="{FF2B5EF4-FFF2-40B4-BE49-F238E27FC236}">
              <a16:creationId xmlns:a16="http://schemas.microsoft.com/office/drawing/2014/main" id="{6FE41AEE-47B9-4910-AD6E-2725E538789F}"/>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22" name="Text Box 1">
          <a:extLst>
            <a:ext uri="{FF2B5EF4-FFF2-40B4-BE49-F238E27FC236}">
              <a16:creationId xmlns:a16="http://schemas.microsoft.com/office/drawing/2014/main" id="{AC9919DB-A7F5-452A-B483-3572A282E104}"/>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83820</xdr:colOff>
      <xdr:row>4</xdr:row>
      <xdr:rowOff>30480</xdr:rowOff>
    </xdr:to>
    <xdr:sp macro="" textlink="">
      <xdr:nvSpPr>
        <xdr:cNvPr id="223" name="Text Box 1">
          <a:extLst>
            <a:ext uri="{FF2B5EF4-FFF2-40B4-BE49-F238E27FC236}">
              <a16:creationId xmlns:a16="http://schemas.microsoft.com/office/drawing/2014/main" id="{8BF3BB4E-903D-4157-B32C-0BE97D8C5D73}"/>
            </a:ext>
          </a:extLst>
        </xdr:cNvPr>
        <xdr:cNvSpPr txBox="1">
          <a:spLocks noChangeArrowheads="1"/>
        </xdr:cNvSpPr>
      </xdr:nvSpPr>
      <xdr:spPr bwMode="auto">
        <a:xfrm>
          <a:off x="731520" y="556260"/>
          <a:ext cx="838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121920</xdr:colOff>
      <xdr:row>4</xdr:row>
      <xdr:rowOff>30480</xdr:rowOff>
    </xdr:to>
    <xdr:sp macro="" textlink="">
      <xdr:nvSpPr>
        <xdr:cNvPr id="224" name="Text Box 1">
          <a:extLst>
            <a:ext uri="{FF2B5EF4-FFF2-40B4-BE49-F238E27FC236}">
              <a16:creationId xmlns:a16="http://schemas.microsoft.com/office/drawing/2014/main" id="{6DA1D6C6-DC53-414D-BA95-A835FF0E0411}"/>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1973580</xdr:colOff>
      <xdr:row>4</xdr:row>
      <xdr:rowOff>0</xdr:rowOff>
    </xdr:from>
    <xdr:to>
      <xdr:col>2</xdr:col>
      <xdr:colOff>121920</xdr:colOff>
      <xdr:row>4</xdr:row>
      <xdr:rowOff>30480</xdr:rowOff>
    </xdr:to>
    <xdr:sp macro="" textlink="">
      <xdr:nvSpPr>
        <xdr:cNvPr id="225" name="Text Box 1">
          <a:extLst>
            <a:ext uri="{FF2B5EF4-FFF2-40B4-BE49-F238E27FC236}">
              <a16:creationId xmlns:a16="http://schemas.microsoft.com/office/drawing/2014/main" id="{A7427AEE-1BEF-4FA2-A2CE-12B0F17C7EC9}"/>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26" name="Text Box 1">
          <a:extLst>
            <a:ext uri="{FF2B5EF4-FFF2-40B4-BE49-F238E27FC236}">
              <a16:creationId xmlns:a16="http://schemas.microsoft.com/office/drawing/2014/main" id="{11E8F90F-69E4-4222-818F-D2DB059FD395}"/>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27" name="Text Box 1">
          <a:extLst>
            <a:ext uri="{FF2B5EF4-FFF2-40B4-BE49-F238E27FC236}">
              <a16:creationId xmlns:a16="http://schemas.microsoft.com/office/drawing/2014/main" id="{957914AA-2108-4509-9584-5AC2B2A9725E}"/>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28" name="Text Box 1">
          <a:extLst>
            <a:ext uri="{FF2B5EF4-FFF2-40B4-BE49-F238E27FC236}">
              <a16:creationId xmlns:a16="http://schemas.microsoft.com/office/drawing/2014/main" id="{F1E9D1D3-6510-4F72-9DFB-8C0EE2461C95}"/>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29" name="Text Box 1">
          <a:extLst>
            <a:ext uri="{FF2B5EF4-FFF2-40B4-BE49-F238E27FC236}">
              <a16:creationId xmlns:a16="http://schemas.microsoft.com/office/drawing/2014/main" id="{DD511C02-AA67-4F97-80DA-243F8FD385A6}"/>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0" name="Text Box 1">
          <a:extLst>
            <a:ext uri="{FF2B5EF4-FFF2-40B4-BE49-F238E27FC236}">
              <a16:creationId xmlns:a16="http://schemas.microsoft.com/office/drawing/2014/main" id="{72E47611-C1E1-4B95-87FB-9D1E96E3A310}"/>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1" name="Text Box 1">
          <a:extLst>
            <a:ext uri="{FF2B5EF4-FFF2-40B4-BE49-F238E27FC236}">
              <a16:creationId xmlns:a16="http://schemas.microsoft.com/office/drawing/2014/main" id="{A05008D7-76FE-44D6-B412-4E4E9C501D5A}"/>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2" name="Text Box 1">
          <a:extLst>
            <a:ext uri="{FF2B5EF4-FFF2-40B4-BE49-F238E27FC236}">
              <a16:creationId xmlns:a16="http://schemas.microsoft.com/office/drawing/2014/main" id="{8A024E08-25D5-46E8-81EF-172D61276BB0}"/>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3" name="Text Box 1">
          <a:extLst>
            <a:ext uri="{FF2B5EF4-FFF2-40B4-BE49-F238E27FC236}">
              <a16:creationId xmlns:a16="http://schemas.microsoft.com/office/drawing/2014/main" id="{3108B478-2A27-4CCD-B969-C3C68922D719}"/>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4" name="Text Box 1">
          <a:extLst>
            <a:ext uri="{FF2B5EF4-FFF2-40B4-BE49-F238E27FC236}">
              <a16:creationId xmlns:a16="http://schemas.microsoft.com/office/drawing/2014/main" id="{36A427E3-EA6D-4752-BAD0-7D4C02486252}"/>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5" name="Text Box 1">
          <a:extLst>
            <a:ext uri="{FF2B5EF4-FFF2-40B4-BE49-F238E27FC236}">
              <a16:creationId xmlns:a16="http://schemas.microsoft.com/office/drawing/2014/main" id="{92FD4941-59E8-457B-8660-0B4A3343B2AC}"/>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6" name="Text Box 1">
          <a:extLst>
            <a:ext uri="{FF2B5EF4-FFF2-40B4-BE49-F238E27FC236}">
              <a16:creationId xmlns:a16="http://schemas.microsoft.com/office/drawing/2014/main" id="{B0598F9D-E90D-42FA-9B82-C88287A7E72A}"/>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7" name="Text Box 1">
          <a:extLst>
            <a:ext uri="{FF2B5EF4-FFF2-40B4-BE49-F238E27FC236}">
              <a16:creationId xmlns:a16="http://schemas.microsoft.com/office/drawing/2014/main" id="{E255D9CA-6DE3-41F1-B08C-55D7DB45FE86}"/>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8" name="Text Box 1">
          <a:extLst>
            <a:ext uri="{FF2B5EF4-FFF2-40B4-BE49-F238E27FC236}">
              <a16:creationId xmlns:a16="http://schemas.microsoft.com/office/drawing/2014/main" id="{804E738D-E2E9-4FF6-8A11-7D24BF986FA5}"/>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39" name="Text Box 1">
          <a:extLst>
            <a:ext uri="{FF2B5EF4-FFF2-40B4-BE49-F238E27FC236}">
              <a16:creationId xmlns:a16="http://schemas.microsoft.com/office/drawing/2014/main" id="{F3995448-B095-4732-90F6-0835D3C7D8F2}"/>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40" name="Text Box 1">
          <a:extLst>
            <a:ext uri="{FF2B5EF4-FFF2-40B4-BE49-F238E27FC236}">
              <a16:creationId xmlns:a16="http://schemas.microsoft.com/office/drawing/2014/main" id="{702E50A7-D860-4B93-88F6-2887C202FA62}"/>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2468880</xdr:colOff>
      <xdr:row>4</xdr:row>
      <xdr:rowOff>0</xdr:rowOff>
    </xdr:from>
    <xdr:to>
      <xdr:col>2</xdr:col>
      <xdr:colOff>121920</xdr:colOff>
      <xdr:row>4</xdr:row>
      <xdr:rowOff>30480</xdr:rowOff>
    </xdr:to>
    <xdr:sp macro="" textlink="">
      <xdr:nvSpPr>
        <xdr:cNvPr id="241" name="Text Box 1">
          <a:extLst>
            <a:ext uri="{FF2B5EF4-FFF2-40B4-BE49-F238E27FC236}">
              <a16:creationId xmlns:a16="http://schemas.microsoft.com/office/drawing/2014/main" id="{ABA00D4B-ADDC-47E1-86C2-1E637080E789}"/>
            </a:ext>
          </a:extLst>
        </xdr:cNvPr>
        <xdr:cNvSpPr txBox="1">
          <a:spLocks noChangeArrowheads="1"/>
        </xdr:cNvSpPr>
      </xdr:nvSpPr>
      <xdr:spPr bwMode="auto">
        <a:xfrm>
          <a:off x="731520" y="556260"/>
          <a:ext cx="1219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2" name="Text Box 1">
          <a:extLst>
            <a:ext uri="{FF2B5EF4-FFF2-40B4-BE49-F238E27FC236}">
              <a16:creationId xmlns:a16="http://schemas.microsoft.com/office/drawing/2014/main" id="{6353E365-A2E0-47CB-A1D0-F13A6B98836E}"/>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3" name="Text Box 1">
          <a:extLst>
            <a:ext uri="{FF2B5EF4-FFF2-40B4-BE49-F238E27FC236}">
              <a16:creationId xmlns:a16="http://schemas.microsoft.com/office/drawing/2014/main" id="{DBD54FC9-18BB-43D5-A65F-404B76844168}"/>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4" name="Text Box 1">
          <a:extLst>
            <a:ext uri="{FF2B5EF4-FFF2-40B4-BE49-F238E27FC236}">
              <a16:creationId xmlns:a16="http://schemas.microsoft.com/office/drawing/2014/main" id="{7FEF7403-F79F-4358-8BD3-5987E8D5495C}"/>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5" name="Text Box 1">
          <a:extLst>
            <a:ext uri="{FF2B5EF4-FFF2-40B4-BE49-F238E27FC236}">
              <a16:creationId xmlns:a16="http://schemas.microsoft.com/office/drawing/2014/main" id="{8FF7BF54-ACF8-485B-AF80-9E4D7E03DC30}"/>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6" name="Text Box 1">
          <a:extLst>
            <a:ext uri="{FF2B5EF4-FFF2-40B4-BE49-F238E27FC236}">
              <a16:creationId xmlns:a16="http://schemas.microsoft.com/office/drawing/2014/main" id="{1B3E74B9-B515-4126-98D8-5DC17ED72950}"/>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256540</xdr:colOff>
      <xdr:row>4</xdr:row>
      <xdr:rowOff>30480</xdr:rowOff>
    </xdr:to>
    <xdr:sp macro="" textlink="">
      <xdr:nvSpPr>
        <xdr:cNvPr id="247" name="Text Box 1">
          <a:extLst>
            <a:ext uri="{FF2B5EF4-FFF2-40B4-BE49-F238E27FC236}">
              <a16:creationId xmlns:a16="http://schemas.microsoft.com/office/drawing/2014/main" id="{A0F2EE17-A9EE-4EE2-BDCB-A1C82AD2BF77}"/>
            </a:ext>
          </a:extLst>
        </xdr:cNvPr>
        <xdr:cNvSpPr txBox="1">
          <a:spLocks noChangeArrowheads="1"/>
        </xdr:cNvSpPr>
      </xdr:nvSpPr>
      <xdr:spPr bwMode="auto">
        <a:xfrm>
          <a:off x="2705100" y="556260"/>
          <a:ext cx="1268476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48" name="Text Box 1">
          <a:extLst>
            <a:ext uri="{FF2B5EF4-FFF2-40B4-BE49-F238E27FC236}">
              <a16:creationId xmlns:a16="http://schemas.microsoft.com/office/drawing/2014/main" id="{2C243765-AA65-4618-9CDF-2ECCD4028FFD}"/>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604520</xdr:colOff>
      <xdr:row>4</xdr:row>
      <xdr:rowOff>30480</xdr:rowOff>
    </xdr:to>
    <xdr:sp macro="" textlink="">
      <xdr:nvSpPr>
        <xdr:cNvPr id="249" name="Text Box 1">
          <a:extLst>
            <a:ext uri="{FF2B5EF4-FFF2-40B4-BE49-F238E27FC236}">
              <a16:creationId xmlns:a16="http://schemas.microsoft.com/office/drawing/2014/main" id="{5B2D299F-DE80-4ABB-9D2B-AFE4E01744E5}"/>
            </a:ext>
          </a:extLst>
        </xdr:cNvPr>
        <xdr:cNvSpPr txBox="1">
          <a:spLocks noChangeArrowheads="1"/>
        </xdr:cNvSpPr>
      </xdr:nvSpPr>
      <xdr:spPr bwMode="auto">
        <a:xfrm>
          <a:off x="2705100" y="556260"/>
          <a:ext cx="130327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38100</xdr:rowOff>
    </xdr:to>
    <xdr:sp macro="" textlink="">
      <xdr:nvSpPr>
        <xdr:cNvPr id="250" name="Text Box 1">
          <a:extLst>
            <a:ext uri="{FF2B5EF4-FFF2-40B4-BE49-F238E27FC236}">
              <a16:creationId xmlns:a16="http://schemas.microsoft.com/office/drawing/2014/main" id="{ABCA5DF8-3FB9-4E67-B0B9-F1945732A317}"/>
            </a:ext>
          </a:extLst>
        </xdr:cNvPr>
        <xdr:cNvSpPr txBox="1">
          <a:spLocks noChangeArrowheads="1"/>
        </xdr:cNvSpPr>
      </xdr:nvSpPr>
      <xdr:spPr bwMode="auto">
        <a:xfrm>
          <a:off x="2705100" y="556260"/>
          <a:ext cx="12623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38100</xdr:rowOff>
    </xdr:to>
    <xdr:sp macro="" textlink="">
      <xdr:nvSpPr>
        <xdr:cNvPr id="251" name="Text Box 1">
          <a:extLst>
            <a:ext uri="{FF2B5EF4-FFF2-40B4-BE49-F238E27FC236}">
              <a16:creationId xmlns:a16="http://schemas.microsoft.com/office/drawing/2014/main" id="{5153D25E-83B2-4DFB-A3CF-890EB47AA6FA}"/>
            </a:ext>
          </a:extLst>
        </xdr:cNvPr>
        <xdr:cNvSpPr txBox="1">
          <a:spLocks noChangeArrowheads="1"/>
        </xdr:cNvSpPr>
      </xdr:nvSpPr>
      <xdr:spPr bwMode="auto">
        <a:xfrm>
          <a:off x="2705100" y="556260"/>
          <a:ext cx="126238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2" name="Text Box 1">
          <a:extLst>
            <a:ext uri="{FF2B5EF4-FFF2-40B4-BE49-F238E27FC236}">
              <a16:creationId xmlns:a16="http://schemas.microsoft.com/office/drawing/2014/main" id="{972078C1-A133-4984-8D4E-44EE6E4A42E7}"/>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3" name="Text Box 1">
          <a:extLst>
            <a:ext uri="{FF2B5EF4-FFF2-40B4-BE49-F238E27FC236}">
              <a16:creationId xmlns:a16="http://schemas.microsoft.com/office/drawing/2014/main" id="{1F747F63-E3A8-4EAD-B1C2-E4951EFB4C37}"/>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4" name="Text Box 1">
          <a:extLst>
            <a:ext uri="{FF2B5EF4-FFF2-40B4-BE49-F238E27FC236}">
              <a16:creationId xmlns:a16="http://schemas.microsoft.com/office/drawing/2014/main" id="{876C0BE1-9A11-4A39-AC6C-FF59651806A8}"/>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5" name="Text Box 1">
          <a:extLst>
            <a:ext uri="{FF2B5EF4-FFF2-40B4-BE49-F238E27FC236}">
              <a16:creationId xmlns:a16="http://schemas.microsoft.com/office/drawing/2014/main" id="{09692602-6582-40FB-836E-F38CD602E8A1}"/>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6" name="Text Box 1">
          <a:extLst>
            <a:ext uri="{FF2B5EF4-FFF2-40B4-BE49-F238E27FC236}">
              <a16:creationId xmlns:a16="http://schemas.microsoft.com/office/drawing/2014/main" id="{1A352998-66A6-4A80-82CE-C1BB8E32F32A}"/>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7" name="Text Box 1">
          <a:extLst>
            <a:ext uri="{FF2B5EF4-FFF2-40B4-BE49-F238E27FC236}">
              <a16:creationId xmlns:a16="http://schemas.microsoft.com/office/drawing/2014/main" id="{A95AB9B4-496C-4716-8FE4-F23F0BFF0BFC}"/>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8" name="Text Box 1">
          <a:extLst>
            <a:ext uri="{FF2B5EF4-FFF2-40B4-BE49-F238E27FC236}">
              <a16:creationId xmlns:a16="http://schemas.microsoft.com/office/drawing/2014/main" id="{3A8BD574-DF89-42DC-AF9F-C38E9290FFD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59" name="Text Box 1">
          <a:extLst>
            <a:ext uri="{FF2B5EF4-FFF2-40B4-BE49-F238E27FC236}">
              <a16:creationId xmlns:a16="http://schemas.microsoft.com/office/drawing/2014/main" id="{4AC833A2-1494-46C9-84FE-9C3ED7F00A55}"/>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0" name="Text Box 1">
          <a:extLst>
            <a:ext uri="{FF2B5EF4-FFF2-40B4-BE49-F238E27FC236}">
              <a16:creationId xmlns:a16="http://schemas.microsoft.com/office/drawing/2014/main" id="{F2D7C9F3-BABC-475F-AE22-CE741217DE2E}"/>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1" name="Text Box 1">
          <a:extLst>
            <a:ext uri="{FF2B5EF4-FFF2-40B4-BE49-F238E27FC236}">
              <a16:creationId xmlns:a16="http://schemas.microsoft.com/office/drawing/2014/main" id="{163C4D06-3471-4C9F-8361-903E63BD718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2" name="Text Box 1">
          <a:extLst>
            <a:ext uri="{FF2B5EF4-FFF2-40B4-BE49-F238E27FC236}">
              <a16:creationId xmlns:a16="http://schemas.microsoft.com/office/drawing/2014/main" id="{730CD97D-848B-4C39-B662-474D9D73582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3" name="Text Box 1">
          <a:extLst>
            <a:ext uri="{FF2B5EF4-FFF2-40B4-BE49-F238E27FC236}">
              <a16:creationId xmlns:a16="http://schemas.microsoft.com/office/drawing/2014/main" id="{828B295D-3ECC-4A50-811F-569B5731B9EA}"/>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4" name="Text Box 1">
          <a:extLst>
            <a:ext uri="{FF2B5EF4-FFF2-40B4-BE49-F238E27FC236}">
              <a16:creationId xmlns:a16="http://schemas.microsoft.com/office/drawing/2014/main" id="{6F05AD24-4BB5-4EAD-A5E7-8AC2F4C0803E}"/>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5" name="Text Box 1">
          <a:extLst>
            <a:ext uri="{FF2B5EF4-FFF2-40B4-BE49-F238E27FC236}">
              <a16:creationId xmlns:a16="http://schemas.microsoft.com/office/drawing/2014/main" id="{49777AD1-FF44-48D5-BB2B-CE0AB4709E5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6" name="Text Box 1">
          <a:extLst>
            <a:ext uri="{FF2B5EF4-FFF2-40B4-BE49-F238E27FC236}">
              <a16:creationId xmlns:a16="http://schemas.microsoft.com/office/drawing/2014/main" id="{BEAE644A-CB1F-48A7-A71E-CB456325843D}"/>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7" name="Text Box 1">
          <a:extLst>
            <a:ext uri="{FF2B5EF4-FFF2-40B4-BE49-F238E27FC236}">
              <a16:creationId xmlns:a16="http://schemas.microsoft.com/office/drawing/2014/main" id="{F8EADAA2-4F66-48BF-81C5-563EFB58E3BC}"/>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8" name="Text Box 1">
          <a:extLst>
            <a:ext uri="{FF2B5EF4-FFF2-40B4-BE49-F238E27FC236}">
              <a16:creationId xmlns:a16="http://schemas.microsoft.com/office/drawing/2014/main" id="{DBA35336-CAA8-4E77-9C01-009A3B29097E}"/>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69" name="Text Box 1">
          <a:extLst>
            <a:ext uri="{FF2B5EF4-FFF2-40B4-BE49-F238E27FC236}">
              <a16:creationId xmlns:a16="http://schemas.microsoft.com/office/drawing/2014/main" id="{6EBABD1F-D555-492C-81C2-C20957B36CC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0" name="Text Box 1">
          <a:extLst>
            <a:ext uri="{FF2B5EF4-FFF2-40B4-BE49-F238E27FC236}">
              <a16:creationId xmlns:a16="http://schemas.microsoft.com/office/drawing/2014/main" id="{149A859C-8A8A-4C85-8962-E5D16BE5D43B}"/>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1" name="Text Box 1">
          <a:extLst>
            <a:ext uri="{FF2B5EF4-FFF2-40B4-BE49-F238E27FC236}">
              <a16:creationId xmlns:a16="http://schemas.microsoft.com/office/drawing/2014/main" id="{7ECD73FB-B0FF-49F9-A02E-91A49A05C3FD}"/>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2" name="Text Box 1">
          <a:extLst>
            <a:ext uri="{FF2B5EF4-FFF2-40B4-BE49-F238E27FC236}">
              <a16:creationId xmlns:a16="http://schemas.microsoft.com/office/drawing/2014/main" id="{26B533F0-4256-4CC0-9D55-330BEAC7D6D1}"/>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3" name="Text Box 1">
          <a:extLst>
            <a:ext uri="{FF2B5EF4-FFF2-40B4-BE49-F238E27FC236}">
              <a16:creationId xmlns:a16="http://schemas.microsoft.com/office/drawing/2014/main" id="{2811514D-C2DC-4BD6-AC1B-A3101E8B0D8A}"/>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4" name="Text Box 1">
          <a:extLst>
            <a:ext uri="{FF2B5EF4-FFF2-40B4-BE49-F238E27FC236}">
              <a16:creationId xmlns:a16="http://schemas.microsoft.com/office/drawing/2014/main" id="{B1D5B767-3C4C-4BE7-9F39-770F9E8E1514}"/>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5" name="Text Box 1">
          <a:extLst>
            <a:ext uri="{FF2B5EF4-FFF2-40B4-BE49-F238E27FC236}">
              <a16:creationId xmlns:a16="http://schemas.microsoft.com/office/drawing/2014/main" id="{51A19923-3DE5-4FA2-9818-A21009D6C2A8}"/>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6" name="Text Box 1">
          <a:extLst>
            <a:ext uri="{FF2B5EF4-FFF2-40B4-BE49-F238E27FC236}">
              <a16:creationId xmlns:a16="http://schemas.microsoft.com/office/drawing/2014/main" id="{50A398AA-4A9D-4734-929A-E3AF3CA67260}"/>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7" name="Text Box 1">
          <a:extLst>
            <a:ext uri="{FF2B5EF4-FFF2-40B4-BE49-F238E27FC236}">
              <a16:creationId xmlns:a16="http://schemas.microsoft.com/office/drawing/2014/main" id="{B668C62F-5EFE-4C3C-8D86-37DFCAA47E1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8" name="Text Box 1">
          <a:extLst>
            <a:ext uri="{FF2B5EF4-FFF2-40B4-BE49-F238E27FC236}">
              <a16:creationId xmlns:a16="http://schemas.microsoft.com/office/drawing/2014/main" id="{03C337BF-9E7D-406D-86EA-0CAF05E8BD15}"/>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79" name="Text Box 1">
          <a:extLst>
            <a:ext uri="{FF2B5EF4-FFF2-40B4-BE49-F238E27FC236}">
              <a16:creationId xmlns:a16="http://schemas.microsoft.com/office/drawing/2014/main" id="{B5C93CB1-549D-4E64-A482-2FCD99C84E8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0" name="Text Box 1">
          <a:extLst>
            <a:ext uri="{FF2B5EF4-FFF2-40B4-BE49-F238E27FC236}">
              <a16:creationId xmlns:a16="http://schemas.microsoft.com/office/drawing/2014/main" id="{168AD604-7F80-4EED-A42A-A6A5E5B7C677}"/>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1" name="Text Box 1">
          <a:extLst>
            <a:ext uri="{FF2B5EF4-FFF2-40B4-BE49-F238E27FC236}">
              <a16:creationId xmlns:a16="http://schemas.microsoft.com/office/drawing/2014/main" id="{93F6AEFF-9CF6-4803-8BA1-F8A83A45EDAE}"/>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2" name="Text Box 1">
          <a:extLst>
            <a:ext uri="{FF2B5EF4-FFF2-40B4-BE49-F238E27FC236}">
              <a16:creationId xmlns:a16="http://schemas.microsoft.com/office/drawing/2014/main" id="{91E8E2DE-039E-49C3-BF1E-8B63A428CECA}"/>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3" name="Text Box 1">
          <a:extLst>
            <a:ext uri="{FF2B5EF4-FFF2-40B4-BE49-F238E27FC236}">
              <a16:creationId xmlns:a16="http://schemas.microsoft.com/office/drawing/2014/main" id="{02FC9E68-BDF5-4B0A-885C-35931A62121C}"/>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4" name="Text Box 1">
          <a:extLst>
            <a:ext uri="{FF2B5EF4-FFF2-40B4-BE49-F238E27FC236}">
              <a16:creationId xmlns:a16="http://schemas.microsoft.com/office/drawing/2014/main" id="{1F5251B3-C645-4A65-8825-216CA1B5C0C9}"/>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5" name="Text Box 1">
          <a:extLst>
            <a:ext uri="{FF2B5EF4-FFF2-40B4-BE49-F238E27FC236}">
              <a16:creationId xmlns:a16="http://schemas.microsoft.com/office/drawing/2014/main" id="{1ABF4C2C-BA06-4D9A-9FDC-26BB6CE6713C}"/>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6" name="Text Box 1">
          <a:extLst>
            <a:ext uri="{FF2B5EF4-FFF2-40B4-BE49-F238E27FC236}">
              <a16:creationId xmlns:a16="http://schemas.microsoft.com/office/drawing/2014/main" id="{E5B9AF78-D3AE-4051-9F57-B740199DFA1C}"/>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7" name="Text Box 1">
          <a:extLst>
            <a:ext uri="{FF2B5EF4-FFF2-40B4-BE49-F238E27FC236}">
              <a16:creationId xmlns:a16="http://schemas.microsoft.com/office/drawing/2014/main" id="{6E02B0F7-A601-4851-919C-296A79210B67}"/>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8" name="Text Box 1">
          <a:extLst>
            <a:ext uri="{FF2B5EF4-FFF2-40B4-BE49-F238E27FC236}">
              <a16:creationId xmlns:a16="http://schemas.microsoft.com/office/drawing/2014/main" id="{5392753E-EF85-498B-9012-42EDEA1F94AB}"/>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89" name="Text Box 1">
          <a:extLst>
            <a:ext uri="{FF2B5EF4-FFF2-40B4-BE49-F238E27FC236}">
              <a16:creationId xmlns:a16="http://schemas.microsoft.com/office/drawing/2014/main" id="{B9AD1CAF-71A5-44FC-A5D1-7FE7EC416331}"/>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0" name="Text Box 1">
          <a:extLst>
            <a:ext uri="{FF2B5EF4-FFF2-40B4-BE49-F238E27FC236}">
              <a16:creationId xmlns:a16="http://schemas.microsoft.com/office/drawing/2014/main" id="{212384CC-6465-424A-93B2-47CF72CB84CA}"/>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1" name="Text Box 1">
          <a:extLst>
            <a:ext uri="{FF2B5EF4-FFF2-40B4-BE49-F238E27FC236}">
              <a16:creationId xmlns:a16="http://schemas.microsoft.com/office/drawing/2014/main" id="{01F30F28-2761-42E0-93BD-9EF4C7C87C37}"/>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2" name="Text Box 1">
          <a:extLst>
            <a:ext uri="{FF2B5EF4-FFF2-40B4-BE49-F238E27FC236}">
              <a16:creationId xmlns:a16="http://schemas.microsoft.com/office/drawing/2014/main" id="{9F1E349C-F41D-40DB-8290-4F3549A71A7F}"/>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3" name="Text Box 1">
          <a:extLst>
            <a:ext uri="{FF2B5EF4-FFF2-40B4-BE49-F238E27FC236}">
              <a16:creationId xmlns:a16="http://schemas.microsoft.com/office/drawing/2014/main" id="{C7284EF0-0492-4A42-919B-10298A3CF0F8}"/>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4" name="Text Box 1">
          <a:extLst>
            <a:ext uri="{FF2B5EF4-FFF2-40B4-BE49-F238E27FC236}">
              <a16:creationId xmlns:a16="http://schemas.microsoft.com/office/drawing/2014/main" id="{2DEE3E3D-9BCB-430C-9101-B3DE9288D61F}"/>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4</xdr:row>
      <xdr:rowOff>0</xdr:rowOff>
    </xdr:from>
    <xdr:to>
      <xdr:col>15</xdr:col>
      <xdr:colOff>195580</xdr:colOff>
      <xdr:row>4</xdr:row>
      <xdr:rowOff>30480</xdr:rowOff>
    </xdr:to>
    <xdr:sp macro="" textlink="">
      <xdr:nvSpPr>
        <xdr:cNvPr id="295" name="Text Box 1">
          <a:extLst>
            <a:ext uri="{FF2B5EF4-FFF2-40B4-BE49-F238E27FC236}">
              <a16:creationId xmlns:a16="http://schemas.microsoft.com/office/drawing/2014/main" id="{111C07AF-02A9-4EA7-ABB0-50A8D7D0B12B}"/>
            </a:ext>
          </a:extLst>
        </xdr:cNvPr>
        <xdr:cNvSpPr txBox="1">
          <a:spLocks noChangeArrowheads="1"/>
        </xdr:cNvSpPr>
      </xdr:nvSpPr>
      <xdr:spPr bwMode="auto">
        <a:xfrm>
          <a:off x="2705100" y="556260"/>
          <a:ext cx="126238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296" name="Text Box 1">
          <a:extLst>
            <a:ext uri="{FF2B5EF4-FFF2-40B4-BE49-F238E27FC236}">
              <a16:creationId xmlns:a16="http://schemas.microsoft.com/office/drawing/2014/main" id="{BE5BE7EB-9609-4EB3-B693-5C87E5F88AFE}"/>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297" name="Text Box 1">
          <a:extLst>
            <a:ext uri="{FF2B5EF4-FFF2-40B4-BE49-F238E27FC236}">
              <a16:creationId xmlns:a16="http://schemas.microsoft.com/office/drawing/2014/main" id="{814571D4-F422-494D-9EE9-A721BCA0A506}"/>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298" name="Text Box 1">
          <a:extLst>
            <a:ext uri="{FF2B5EF4-FFF2-40B4-BE49-F238E27FC236}">
              <a16:creationId xmlns:a16="http://schemas.microsoft.com/office/drawing/2014/main" id="{17BB419B-46CE-45B9-84E7-7A31B135FDA3}"/>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299" name="Text Box 1">
          <a:extLst>
            <a:ext uri="{FF2B5EF4-FFF2-40B4-BE49-F238E27FC236}">
              <a16:creationId xmlns:a16="http://schemas.microsoft.com/office/drawing/2014/main" id="{A7C6C3BA-8095-4A3D-AFA1-6F96565B22FA}"/>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0" name="Text Box 1">
          <a:extLst>
            <a:ext uri="{FF2B5EF4-FFF2-40B4-BE49-F238E27FC236}">
              <a16:creationId xmlns:a16="http://schemas.microsoft.com/office/drawing/2014/main" id="{DAF23A7B-0605-408A-A0B8-C7ACCDA28849}"/>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1" name="Text Box 1">
          <a:extLst>
            <a:ext uri="{FF2B5EF4-FFF2-40B4-BE49-F238E27FC236}">
              <a16:creationId xmlns:a16="http://schemas.microsoft.com/office/drawing/2014/main" id="{AA43FC22-5A89-4096-8EB8-243819842E4E}"/>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02" name="Text Box 1">
          <a:extLst>
            <a:ext uri="{FF2B5EF4-FFF2-40B4-BE49-F238E27FC236}">
              <a16:creationId xmlns:a16="http://schemas.microsoft.com/office/drawing/2014/main" id="{63AA3108-AC0A-43B1-8142-E36B81679162}"/>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03" name="Text Box 1">
          <a:extLst>
            <a:ext uri="{FF2B5EF4-FFF2-40B4-BE49-F238E27FC236}">
              <a16:creationId xmlns:a16="http://schemas.microsoft.com/office/drawing/2014/main" id="{B77C9FC3-CAF9-4584-B10A-14B5C3527DC5}"/>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04" name="Text Box 1">
          <a:extLst>
            <a:ext uri="{FF2B5EF4-FFF2-40B4-BE49-F238E27FC236}">
              <a16:creationId xmlns:a16="http://schemas.microsoft.com/office/drawing/2014/main" id="{4406D869-C99F-4232-871E-5FAB0A0D9024}"/>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05" name="Text Box 1">
          <a:extLst>
            <a:ext uri="{FF2B5EF4-FFF2-40B4-BE49-F238E27FC236}">
              <a16:creationId xmlns:a16="http://schemas.microsoft.com/office/drawing/2014/main" id="{126F595C-79B6-4942-907B-148DD520C8D9}"/>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6" name="Text Box 1">
          <a:extLst>
            <a:ext uri="{FF2B5EF4-FFF2-40B4-BE49-F238E27FC236}">
              <a16:creationId xmlns:a16="http://schemas.microsoft.com/office/drawing/2014/main" id="{BC784613-57B7-4163-A2B9-95B6AE3EA33E}"/>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7" name="Text Box 1">
          <a:extLst>
            <a:ext uri="{FF2B5EF4-FFF2-40B4-BE49-F238E27FC236}">
              <a16:creationId xmlns:a16="http://schemas.microsoft.com/office/drawing/2014/main" id="{FA3C3C51-0269-49B0-ADB2-872327D5FFDE}"/>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8" name="Text Box 1">
          <a:extLst>
            <a:ext uri="{FF2B5EF4-FFF2-40B4-BE49-F238E27FC236}">
              <a16:creationId xmlns:a16="http://schemas.microsoft.com/office/drawing/2014/main" id="{D4B8BFB5-3DF9-4365-ADED-873D78464129}"/>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09" name="Text Box 1">
          <a:extLst>
            <a:ext uri="{FF2B5EF4-FFF2-40B4-BE49-F238E27FC236}">
              <a16:creationId xmlns:a16="http://schemas.microsoft.com/office/drawing/2014/main" id="{5DEFC4B9-9EDF-4CC1-8833-09564C2C0DB7}"/>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10" name="Text Box 1">
          <a:extLst>
            <a:ext uri="{FF2B5EF4-FFF2-40B4-BE49-F238E27FC236}">
              <a16:creationId xmlns:a16="http://schemas.microsoft.com/office/drawing/2014/main" id="{A1852076-B747-45E2-B435-2FD86A1B45AD}"/>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2049780</xdr:colOff>
      <xdr:row>23</xdr:row>
      <xdr:rowOff>30480</xdr:rowOff>
    </xdr:to>
    <xdr:sp macro="" textlink="">
      <xdr:nvSpPr>
        <xdr:cNvPr id="311" name="Text Box 1">
          <a:extLst>
            <a:ext uri="{FF2B5EF4-FFF2-40B4-BE49-F238E27FC236}">
              <a16:creationId xmlns:a16="http://schemas.microsoft.com/office/drawing/2014/main" id="{E65E9BB8-C778-4CFF-A7ED-E43F3922D1C7}"/>
            </a:ext>
          </a:extLst>
        </xdr:cNvPr>
        <xdr:cNvSpPr txBox="1">
          <a:spLocks noChangeArrowheads="1"/>
        </xdr:cNvSpPr>
      </xdr:nvSpPr>
      <xdr:spPr bwMode="auto">
        <a:xfrm>
          <a:off x="2705100" y="3667506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12" name="Text Box 1">
          <a:extLst>
            <a:ext uri="{FF2B5EF4-FFF2-40B4-BE49-F238E27FC236}">
              <a16:creationId xmlns:a16="http://schemas.microsoft.com/office/drawing/2014/main" id="{33F3B26A-4EC0-4CCC-A116-64F3A68916AA}"/>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2087880</xdr:colOff>
      <xdr:row>23</xdr:row>
      <xdr:rowOff>30480</xdr:rowOff>
    </xdr:to>
    <xdr:sp macro="" textlink="">
      <xdr:nvSpPr>
        <xdr:cNvPr id="313" name="Text Box 1">
          <a:extLst>
            <a:ext uri="{FF2B5EF4-FFF2-40B4-BE49-F238E27FC236}">
              <a16:creationId xmlns:a16="http://schemas.microsoft.com/office/drawing/2014/main" id="{2DEDB6F7-55BB-4662-83CC-84C52822F984}"/>
            </a:ext>
          </a:extLst>
        </xdr:cNvPr>
        <xdr:cNvSpPr txBox="1">
          <a:spLocks noChangeArrowheads="1"/>
        </xdr:cNvSpPr>
      </xdr:nvSpPr>
      <xdr:spPr bwMode="auto">
        <a:xfrm>
          <a:off x="2705100" y="36675060"/>
          <a:ext cx="1143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314" name="Text Box 1">
          <a:extLst>
            <a:ext uri="{FF2B5EF4-FFF2-40B4-BE49-F238E27FC236}">
              <a16:creationId xmlns:a16="http://schemas.microsoft.com/office/drawing/2014/main" id="{792AFB79-0782-440F-8CD1-26AE8FC94369}"/>
            </a:ext>
          </a:extLst>
        </xdr:cNvPr>
        <xdr:cNvSpPr txBox="1">
          <a:spLocks noChangeArrowheads="1"/>
        </xdr:cNvSpPr>
      </xdr:nvSpPr>
      <xdr:spPr bwMode="auto">
        <a:xfrm>
          <a:off x="270510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315" name="Text Box 1">
          <a:extLst>
            <a:ext uri="{FF2B5EF4-FFF2-40B4-BE49-F238E27FC236}">
              <a16:creationId xmlns:a16="http://schemas.microsoft.com/office/drawing/2014/main" id="{CEB8842C-E176-4796-B95F-149AE636C029}"/>
            </a:ext>
          </a:extLst>
        </xdr:cNvPr>
        <xdr:cNvSpPr txBox="1">
          <a:spLocks noChangeArrowheads="1"/>
        </xdr:cNvSpPr>
      </xdr:nvSpPr>
      <xdr:spPr bwMode="auto">
        <a:xfrm>
          <a:off x="270510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16" name="Text Box 1">
          <a:extLst>
            <a:ext uri="{FF2B5EF4-FFF2-40B4-BE49-F238E27FC236}">
              <a16:creationId xmlns:a16="http://schemas.microsoft.com/office/drawing/2014/main" id="{2EDC110C-9D54-4B74-BD1B-F826E101E11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17" name="Text Box 1">
          <a:extLst>
            <a:ext uri="{FF2B5EF4-FFF2-40B4-BE49-F238E27FC236}">
              <a16:creationId xmlns:a16="http://schemas.microsoft.com/office/drawing/2014/main" id="{2DB11099-F6F4-44A5-B8EE-DE169A3E3EDB}"/>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18" name="Text Box 1">
          <a:extLst>
            <a:ext uri="{FF2B5EF4-FFF2-40B4-BE49-F238E27FC236}">
              <a16:creationId xmlns:a16="http://schemas.microsoft.com/office/drawing/2014/main" id="{E2278585-763D-4C11-84AF-CF9F574AF8A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19" name="Text Box 1">
          <a:extLst>
            <a:ext uri="{FF2B5EF4-FFF2-40B4-BE49-F238E27FC236}">
              <a16:creationId xmlns:a16="http://schemas.microsoft.com/office/drawing/2014/main" id="{D1D9BC69-0735-430C-ADA8-C1DC82EA0F9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0" name="Text Box 1">
          <a:extLst>
            <a:ext uri="{FF2B5EF4-FFF2-40B4-BE49-F238E27FC236}">
              <a16:creationId xmlns:a16="http://schemas.microsoft.com/office/drawing/2014/main" id="{7BF5F238-ABDE-455E-8AD2-17E1E132F04A}"/>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1" name="Text Box 1">
          <a:extLst>
            <a:ext uri="{FF2B5EF4-FFF2-40B4-BE49-F238E27FC236}">
              <a16:creationId xmlns:a16="http://schemas.microsoft.com/office/drawing/2014/main" id="{EF702C2F-A5A5-4BE2-A9C2-FB27079FC5D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2" name="Text Box 1">
          <a:extLst>
            <a:ext uri="{FF2B5EF4-FFF2-40B4-BE49-F238E27FC236}">
              <a16:creationId xmlns:a16="http://schemas.microsoft.com/office/drawing/2014/main" id="{A03EC44E-4E29-46AC-A5BB-D27DC8AFC09C}"/>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3" name="Text Box 1">
          <a:extLst>
            <a:ext uri="{FF2B5EF4-FFF2-40B4-BE49-F238E27FC236}">
              <a16:creationId xmlns:a16="http://schemas.microsoft.com/office/drawing/2014/main" id="{5F120BE1-43CE-4690-8E89-2701D6FCD3B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4" name="Text Box 1">
          <a:extLst>
            <a:ext uri="{FF2B5EF4-FFF2-40B4-BE49-F238E27FC236}">
              <a16:creationId xmlns:a16="http://schemas.microsoft.com/office/drawing/2014/main" id="{59CA9DBC-542A-4171-88FD-582C266546EB}"/>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5" name="Text Box 1">
          <a:extLst>
            <a:ext uri="{FF2B5EF4-FFF2-40B4-BE49-F238E27FC236}">
              <a16:creationId xmlns:a16="http://schemas.microsoft.com/office/drawing/2014/main" id="{97F8A8D5-388A-474B-B7E8-4BDB3D05F2B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6" name="Text Box 1">
          <a:extLst>
            <a:ext uri="{FF2B5EF4-FFF2-40B4-BE49-F238E27FC236}">
              <a16:creationId xmlns:a16="http://schemas.microsoft.com/office/drawing/2014/main" id="{3116E996-244B-4C4C-A25E-DB585186BFB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7" name="Text Box 1">
          <a:extLst>
            <a:ext uri="{FF2B5EF4-FFF2-40B4-BE49-F238E27FC236}">
              <a16:creationId xmlns:a16="http://schemas.microsoft.com/office/drawing/2014/main" id="{49146906-7A24-406B-948D-BBD3E6DA3CD9}"/>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8" name="Text Box 1">
          <a:extLst>
            <a:ext uri="{FF2B5EF4-FFF2-40B4-BE49-F238E27FC236}">
              <a16:creationId xmlns:a16="http://schemas.microsoft.com/office/drawing/2014/main" id="{E7004D71-2493-477B-8DE9-AAEDA45C5C0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29" name="Text Box 1">
          <a:extLst>
            <a:ext uri="{FF2B5EF4-FFF2-40B4-BE49-F238E27FC236}">
              <a16:creationId xmlns:a16="http://schemas.microsoft.com/office/drawing/2014/main" id="{9CF876C7-94ED-45D5-A5AF-3D74C349BA1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0" name="Text Box 1">
          <a:extLst>
            <a:ext uri="{FF2B5EF4-FFF2-40B4-BE49-F238E27FC236}">
              <a16:creationId xmlns:a16="http://schemas.microsoft.com/office/drawing/2014/main" id="{1DD0412D-DD75-4C8F-9D16-E88F445AEF9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1" name="Text Box 1">
          <a:extLst>
            <a:ext uri="{FF2B5EF4-FFF2-40B4-BE49-F238E27FC236}">
              <a16:creationId xmlns:a16="http://schemas.microsoft.com/office/drawing/2014/main" id="{420B8116-5BA0-42CC-A1F2-6BAFB7B7DCF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2" name="Text Box 1">
          <a:extLst>
            <a:ext uri="{FF2B5EF4-FFF2-40B4-BE49-F238E27FC236}">
              <a16:creationId xmlns:a16="http://schemas.microsoft.com/office/drawing/2014/main" id="{67BF6498-3C65-4475-B19B-1A0AEFC56BF1}"/>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3" name="Text Box 1">
          <a:extLst>
            <a:ext uri="{FF2B5EF4-FFF2-40B4-BE49-F238E27FC236}">
              <a16:creationId xmlns:a16="http://schemas.microsoft.com/office/drawing/2014/main" id="{DD0C726E-349D-4BCA-9D1A-D37F93BAC8E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4" name="Text Box 1">
          <a:extLst>
            <a:ext uri="{FF2B5EF4-FFF2-40B4-BE49-F238E27FC236}">
              <a16:creationId xmlns:a16="http://schemas.microsoft.com/office/drawing/2014/main" id="{3A5479BF-DD9A-4C15-A52E-74AE701F9E64}"/>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5" name="Text Box 1">
          <a:extLst>
            <a:ext uri="{FF2B5EF4-FFF2-40B4-BE49-F238E27FC236}">
              <a16:creationId xmlns:a16="http://schemas.microsoft.com/office/drawing/2014/main" id="{59CCD832-EC3B-4A25-9A45-A7246085569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6" name="Text Box 1">
          <a:extLst>
            <a:ext uri="{FF2B5EF4-FFF2-40B4-BE49-F238E27FC236}">
              <a16:creationId xmlns:a16="http://schemas.microsoft.com/office/drawing/2014/main" id="{299BA8C2-E1A3-4200-9FFC-9E4DE196216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7" name="Text Box 1">
          <a:extLst>
            <a:ext uri="{FF2B5EF4-FFF2-40B4-BE49-F238E27FC236}">
              <a16:creationId xmlns:a16="http://schemas.microsoft.com/office/drawing/2014/main" id="{A669369E-C44A-46B1-BD5D-3BDE918CF414}"/>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8" name="Text Box 1">
          <a:extLst>
            <a:ext uri="{FF2B5EF4-FFF2-40B4-BE49-F238E27FC236}">
              <a16:creationId xmlns:a16="http://schemas.microsoft.com/office/drawing/2014/main" id="{C35D5570-478B-4DA3-A7FE-C70775DFC66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39" name="Text Box 1">
          <a:extLst>
            <a:ext uri="{FF2B5EF4-FFF2-40B4-BE49-F238E27FC236}">
              <a16:creationId xmlns:a16="http://schemas.microsoft.com/office/drawing/2014/main" id="{AF3B9503-8CAE-4119-801D-2B207FF0C477}"/>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0" name="Text Box 1">
          <a:extLst>
            <a:ext uri="{FF2B5EF4-FFF2-40B4-BE49-F238E27FC236}">
              <a16:creationId xmlns:a16="http://schemas.microsoft.com/office/drawing/2014/main" id="{4153749A-60BA-4E3B-BFAB-AA3D3E5579E9}"/>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1" name="Text Box 1">
          <a:extLst>
            <a:ext uri="{FF2B5EF4-FFF2-40B4-BE49-F238E27FC236}">
              <a16:creationId xmlns:a16="http://schemas.microsoft.com/office/drawing/2014/main" id="{F071F5BB-4876-44EE-98C6-D1B25498AE1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2" name="Text Box 1">
          <a:extLst>
            <a:ext uri="{FF2B5EF4-FFF2-40B4-BE49-F238E27FC236}">
              <a16:creationId xmlns:a16="http://schemas.microsoft.com/office/drawing/2014/main" id="{AF6A2731-9B1F-403C-AC1E-A0F75A302DAA}"/>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3" name="Text Box 1">
          <a:extLst>
            <a:ext uri="{FF2B5EF4-FFF2-40B4-BE49-F238E27FC236}">
              <a16:creationId xmlns:a16="http://schemas.microsoft.com/office/drawing/2014/main" id="{0A699B84-7733-4025-8910-F509DC03570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4" name="Text Box 1">
          <a:extLst>
            <a:ext uri="{FF2B5EF4-FFF2-40B4-BE49-F238E27FC236}">
              <a16:creationId xmlns:a16="http://schemas.microsoft.com/office/drawing/2014/main" id="{556533C9-1812-47A1-B855-F29C4BE5B4B9}"/>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5" name="Text Box 1">
          <a:extLst>
            <a:ext uri="{FF2B5EF4-FFF2-40B4-BE49-F238E27FC236}">
              <a16:creationId xmlns:a16="http://schemas.microsoft.com/office/drawing/2014/main" id="{27F12C1F-6BF3-4AC4-856A-FC2BD5753D59}"/>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6" name="Text Box 1">
          <a:extLst>
            <a:ext uri="{FF2B5EF4-FFF2-40B4-BE49-F238E27FC236}">
              <a16:creationId xmlns:a16="http://schemas.microsoft.com/office/drawing/2014/main" id="{19CEA0DE-79C3-4BE1-A957-263F2B16207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7" name="Text Box 1">
          <a:extLst>
            <a:ext uri="{FF2B5EF4-FFF2-40B4-BE49-F238E27FC236}">
              <a16:creationId xmlns:a16="http://schemas.microsoft.com/office/drawing/2014/main" id="{D8040153-0D53-4ED6-8157-AB05209B26E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8" name="Text Box 1">
          <a:extLst>
            <a:ext uri="{FF2B5EF4-FFF2-40B4-BE49-F238E27FC236}">
              <a16:creationId xmlns:a16="http://schemas.microsoft.com/office/drawing/2014/main" id="{30DFC2A2-E115-434D-A1E5-919DB44AD2C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49" name="Text Box 1">
          <a:extLst>
            <a:ext uri="{FF2B5EF4-FFF2-40B4-BE49-F238E27FC236}">
              <a16:creationId xmlns:a16="http://schemas.microsoft.com/office/drawing/2014/main" id="{26A02710-D9BA-4426-B3D9-88FDDA7F334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0" name="Text Box 1">
          <a:extLst>
            <a:ext uri="{FF2B5EF4-FFF2-40B4-BE49-F238E27FC236}">
              <a16:creationId xmlns:a16="http://schemas.microsoft.com/office/drawing/2014/main" id="{7FAB265B-ECAD-4FD6-829F-9D12C310553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1" name="Text Box 1">
          <a:extLst>
            <a:ext uri="{FF2B5EF4-FFF2-40B4-BE49-F238E27FC236}">
              <a16:creationId xmlns:a16="http://schemas.microsoft.com/office/drawing/2014/main" id="{95663030-4F07-49AB-BE01-7300E9D19137}"/>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2" name="Text Box 1">
          <a:extLst>
            <a:ext uri="{FF2B5EF4-FFF2-40B4-BE49-F238E27FC236}">
              <a16:creationId xmlns:a16="http://schemas.microsoft.com/office/drawing/2014/main" id="{2DAB0F38-14D4-4317-A4E6-14CD248A0F8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3" name="Text Box 1">
          <a:extLst>
            <a:ext uri="{FF2B5EF4-FFF2-40B4-BE49-F238E27FC236}">
              <a16:creationId xmlns:a16="http://schemas.microsoft.com/office/drawing/2014/main" id="{C4A448B8-EE0F-4C68-A504-E16BB256CAD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4" name="Text Box 1">
          <a:extLst>
            <a:ext uri="{FF2B5EF4-FFF2-40B4-BE49-F238E27FC236}">
              <a16:creationId xmlns:a16="http://schemas.microsoft.com/office/drawing/2014/main" id="{EE840882-86B9-407F-9B40-DF9F70C5CC1A}"/>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5" name="Text Box 1">
          <a:extLst>
            <a:ext uri="{FF2B5EF4-FFF2-40B4-BE49-F238E27FC236}">
              <a16:creationId xmlns:a16="http://schemas.microsoft.com/office/drawing/2014/main" id="{85359986-6341-47B6-BE55-88F13A14FF8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6" name="Text Box 1">
          <a:extLst>
            <a:ext uri="{FF2B5EF4-FFF2-40B4-BE49-F238E27FC236}">
              <a16:creationId xmlns:a16="http://schemas.microsoft.com/office/drawing/2014/main" id="{AA17E12D-EA22-4325-B6C7-131592504251}"/>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7" name="Text Box 1">
          <a:extLst>
            <a:ext uri="{FF2B5EF4-FFF2-40B4-BE49-F238E27FC236}">
              <a16:creationId xmlns:a16="http://schemas.microsoft.com/office/drawing/2014/main" id="{3DB0A884-80B5-438D-AB89-D21272C0B2F9}"/>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8" name="Text Box 1">
          <a:extLst>
            <a:ext uri="{FF2B5EF4-FFF2-40B4-BE49-F238E27FC236}">
              <a16:creationId xmlns:a16="http://schemas.microsoft.com/office/drawing/2014/main" id="{8EA8BDD4-1162-471E-85E7-0EF3CFACE83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59" name="Text Box 1">
          <a:extLst>
            <a:ext uri="{FF2B5EF4-FFF2-40B4-BE49-F238E27FC236}">
              <a16:creationId xmlns:a16="http://schemas.microsoft.com/office/drawing/2014/main" id="{A0AB0C43-9ABA-4939-9B42-57E884600BC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360" name="Text Box 1">
          <a:extLst>
            <a:ext uri="{FF2B5EF4-FFF2-40B4-BE49-F238E27FC236}">
              <a16:creationId xmlns:a16="http://schemas.microsoft.com/office/drawing/2014/main" id="{35C78E9E-3B68-436D-87D1-E7BC92F64000}"/>
            </a:ext>
          </a:extLst>
        </xdr:cNvPr>
        <xdr:cNvSpPr txBox="1">
          <a:spLocks noChangeArrowheads="1"/>
        </xdr:cNvSpPr>
      </xdr:nvSpPr>
      <xdr:spPr bwMode="auto">
        <a:xfrm>
          <a:off x="270510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38100</xdr:rowOff>
    </xdr:to>
    <xdr:sp macro="" textlink="">
      <xdr:nvSpPr>
        <xdr:cNvPr id="361" name="Text Box 1">
          <a:extLst>
            <a:ext uri="{FF2B5EF4-FFF2-40B4-BE49-F238E27FC236}">
              <a16:creationId xmlns:a16="http://schemas.microsoft.com/office/drawing/2014/main" id="{2EF1DB4C-EAA9-41A9-A239-0EBA124CD6D9}"/>
            </a:ext>
          </a:extLst>
        </xdr:cNvPr>
        <xdr:cNvSpPr txBox="1">
          <a:spLocks noChangeArrowheads="1"/>
        </xdr:cNvSpPr>
      </xdr:nvSpPr>
      <xdr:spPr bwMode="auto">
        <a:xfrm>
          <a:off x="2705100" y="32720280"/>
          <a:ext cx="15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2" name="Text Box 1">
          <a:extLst>
            <a:ext uri="{FF2B5EF4-FFF2-40B4-BE49-F238E27FC236}">
              <a16:creationId xmlns:a16="http://schemas.microsoft.com/office/drawing/2014/main" id="{6C67125A-79F3-4CE5-B5A1-CDB2713DE5A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3" name="Text Box 1">
          <a:extLst>
            <a:ext uri="{FF2B5EF4-FFF2-40B4-BE49-F238E27FC236}">
              <a16:creationId xmlns:a16="http://schemas.microsoft.com/office/drawing/2014/main" id="{01A7DD0D-150F-484E-9C7F-5E746589DD8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4" name="Text Box 1">
          <a:extLst>
            <a:ext uri="{FF2B5EF4-FFF2-40B4-BE49-F238E27FC236}">
              <a16:creationId xmlns:a16="http://schemas.microsoft.com/office/drawing/2014/main" id="{0EA53A30-6FD2-4A6B-81BC-AF0F0362D8D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5" name="Text Box 1">
          <a:extLst>
            <a:ext uri="{FF2B5EF4-FFF2-40B4-BE49-F238E27FC236}">
              <a16:creationId xmlns:a16="http://schemas.microsoft.com/office/drawing/2014/main" id="{EA39AD23-ECCC-4B8E-8DBE-B415F6C5A43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6" name="Text Box 1">
          <a:extLst>
            <a:ext uri="{FF2B5EF4-FFF2-40B4-BE49-F238E27FC236}">
              <a16:creationId xmlns:a16="http://schemas.microsoft.com/office/drawing/2014/main" id="{5CF6F5D0-6DB1-41E6-86D5-D6D034F681A4}"/>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7" name="Text Box 1">
          <a:extLst>
            <a:ext uri="{FF2B5EF4-FFF2-40B4-BE49-F238E27FC236}">
              <a16:creationId xmlns:a16="http://schemas.microsoft.com/office/drawing/2014/main" id="{225BEBC9-1B85-4178-934F-D9ACA642235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8" name="Text Box 1">
          <a:extLst>
            <a:ext uri="{FF2B5EF4-FFF2-40B4-BE49-F238E27FC236}">
              <a16:creationId xmlns:a16="http://schemas.microsoft.com/office/drawing/2014/main" id="{D9CCE3B2-DF8F-49E2-A1A9-53B74A82925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69" name="Text Box 1">
          <a:extLst>
            <a:ext uri="{FF2B5EF4-FFF2-40B4-BE49-F238E27FC236}">
              <a16:creationId xmlns:a16="http://schemas.microsoft.com/office/drawing/2014/main" id="{8CD05A98-E336-4080-99E9-67A98F92058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0" name="Text Box 1">
          <a:extLst>
            <a:ext uri="{FF2B5EF4-FFF2-40B4-BE49-F238E27FC236}">
              <a16:creationId xmlns:a16="http://schemas.microsoft.com/office/drawing/2014/main" id="{17E1CF60-7037-4A63-A0E1-4AB45B2094B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1" name="Text Box 1">
          <a:extLst>
            <a:ext uri="{FF2B5EF4-FFF2-40B4-BE49-F238E27FC236}">
              <a16:creationId xmlns:a16="http://schemas.microsoft.com/office/drawing/2014/main" id="{62A6C986-D73E-4D8E-A5E8-E147EE745AB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2" name="Text Box 1">
          <a:extLst>
            <a:ext uri="{FF2B5EF4-FFF2-40B4-BE49-F238E27FC236}">
              <a16:creationId xmlns:a16="http://schemas.microsoft.com/office/drawing/2014/main" id="{3B972AE5-143C-40B2-9552-F3B6AFB3323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3" name="Text Box 1">
          <a:extLst>
            <a:ext uri="{FF2B5EF4-FFF2-40B4-BE49-F238E27FC236}">
              <a16:creationId xmlns:a16="http://schemas.microsoft.com/office/drawing/2014/main" id="{A0CBF9FA-BE4C-4662-B850-37C6482D9C3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4" name="Text Box 1">
          <a:extLst>
            <a:ext uri="{FF2B5EF4-FFF2-40B4-BE49-F238E27FC236}">
              <a16:creationId xmlns:a16="http://schemas.microsoft.com/office/drawing/2014/main" id="{854E3C5D-3EBD-447C-9DEE-7D5310BE53B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5" name="Text Box 1">
          <a:extLst>
            <a:ext uri="{FF2B5EF4-FFF2-40B4-BE49-F238E27FC236}">
              <a16:creationId xmlns:a16="http://schemas.microsoft.com/office/drawing/2014/main" id="{670B8FB2-B7F9-47F5-AA90-656AD889D774}"/>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6" name="Text Box 1">
          <a:extLst>
            <a:ext uri="{FF2B5EF4-FFF2-40B4-BE49-F238E27FC236}">
              <a16:creationId xmlns:a16="http://schemas.microsoft.com/office/drawing/2014/main" id="{C941469E-6C83-4A2B-AD22-F83CA91C18BC}"/>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7" name="Text Box 1">
          <a:extLst>
            <a:ext uri="{FF2B5EF4-FFF2-40B4-BE49-F238E27FC236}">
              <a16:creationId xmlns:a16="http://schemas.microsoft.com/office/drawing/2014/main" id="{3CAB86A5-57D8-47B7-A04C-16DA5F817456}"/>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8" name="Text Box 1">
          <a:extLst>
            <a:ext uri="{FF2B5EF4-FFF2-40B4-BE49-F238E27FC236}">
              <a16:creationId xmlns:a16="http://schemas.microsoft.com/office/drawing/2014/main" id="{6D1D1C4A-3B84-4FCC-909F-880424E90F3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79" name="Text Box 1">
          <a:extLst>
            <a:ext uri="{FF2B5EF4-FFF2-40B4-BE49-F238E27FC236}">
              <a16:creationId xmlns:a16="http://schemas.microsoft.com/office/drawing/2014/main" id="{E696BA73-CD84-476A-A33B-37FE7889006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0" name="Text Box 1">
          <a:extLst>
            <a:ext uri="{FF2B5EF4-FFF2-40B4-BE49-F238E27FC236}">
              <a16:creationId xmlns:a16="http://schemas.microsoft.com/office/drawing/2014/main" id="{9A1B71F2-2E4F-4454-B1D7-A5547EBE0B2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1" name="Text Box 1">
          <a:extLst>
            <a:ext uri="{FF2B5EF4-FFF2-40B4-BE49-F238E27FC236}">
              <a16:creationId xmlns:a16="http://schemas.microsoft.com/office/drawing/2014/main" id="{A1989CB6-6F0F-4787-ADAD-A750CA7FAA1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2" name="Text Box 1">
          <a:extLst>
            <a:ext uri="{FF2B5EF4-FFF2-40B4-BE49-F238E27FC236}">
              <a16:creationId xmlns:a16="http://schemas.microsoft.com/office/drawing/2014/main" id="{27688255-2B92-4C51-9C80-6ADCA91F1AF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3" name="Text Box 1">
          <a:extLst>
            <a:ext uri="{FF2B5EF4-FFF2-40B4-BE49-F238E27FC236}">
              <a16:creationId xmlns:a16="http://schemas.microsoft.com/office/drawing/2014/main" id="{A32FD922-B9B7-4B3C-A431-C61EBBF51E13}"/>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4" name="Text Box 1">
          <a:extLst>
            <a:ext uri="{FF2B5EF4-FFF2-40B4-BE49-F238E27FC236}">
              <a16:creationId xmlns:a16="http://schemas.microsoft.com/office/drawing/2014/main" id="{7A3AA744-599D-4D12-ADBE-D99F95D071CB}"/>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5" name="Text Box 1">
          <a:extLst>
            <a:ext uri="{FF2B5EF4-FFF2-40B4-BE49-F238E27FC236}">
              <a16:creationId xmlns:a16="http://schemas.microsoft.com/office/drawing/2014/main" id="{66BDC16A-D610-4518-83D9-8D9E5BE23A9B}"/>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6" name="Text Box 1">
          <a:extLst>
            <a:ext uri="{FF2B5EF4-FFF2-40B4-BE49-F238E27FC236}">
              <a16:creationId xmlns:a16="http://schemas.microsoft.com/office/drawing/2014/main" id="{A3F00B4D-6EF9-480D-85CD-1F84810684B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7" name="Text Box 1">
          <a:extLst>
            <a:ext uri="{FF2B5EF4-FFF2-40B4-BE49-F238E27FC236}">
              <a16:creationId xmlns:a16="http://schemas.microsoft.com/office/drawing/2014/main" id="{694E8C73-3AEA-4A13-B170-DF26AD358F57}"/>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8" name="Text Box 1">
          <a:extLst>
            <a:ext uri="{FF2B5EF4-FFF2-40B4-BE49-F238E27FC236}">
              <a16:creationId xmlns:a16="http://schemas.microsoft.com/office/drawing/2014/main" id="{6887791D-47EB-4FBF-B122-ACB7A22EF76F}"/>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89" name="Text Box 1">
          <a:extLst>
            <a:ext uri="{FF2B5EF4-FFF2-40B4-BE49-F238E27FC236}">
              <a16:creationId xmlns:a16="http://schemas.microsoft.com/office/drawing/2014/main" id="{E28D26BD-0DA1-4617-9197-F34FF53FB0A0}"/>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0" name="Text Box 1">
          <a:extLst>
            <a:ext uri="{FF2B5EF4-FFF2-40B4-BE49-F238E27FC236}">
              <a16:creationId xmlns:a16="http://schemas.microsoft.com/office/drawing/2014/main" id="{4ADAAA47-FC77-48E4-A34F-5189503EE304}"/>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1" name="Text Box 1">
          <a:extLst>
            <a:ext uri="{FF2B5EF4-FFF2-40B4-BE49-F238E27FC236}">
              <a16:creationId xmlns:a16="http://schemas.microsoft.com/office/drawing/2014/main" id="{A32533BC-C86D-4DC9-98E9-7CC94301BCD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2" name="Text Box 1">
          <a:extLst>
            <a:ext uri="{FF2B5EF4-FFF2-40B4-BE49-F238E27FC236}">
              <a16:creationId xmlns:a16="http://schemas.microsoft.com/office/drawing/2014/main" id="{6173C09E-ECD5-48A4-959A-CB38BEDB8D5F}"/>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3" name="Text Box 1">
          <a:extLst>
            <a:ext uri="{FF2B5EF4-FFF2-40B4-BE49-F238E27FC236}">
              <a16:creationId xmlns:a16="http://schemas.microsoft.com/office/drawing/2014/main" id="{A63832E6-2E09-42BC-A0E0-27B50BF29C7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4" name="Text Box 1">
          <a:extLst>
            <a:ext uri="{FF2B5EF4-FFF2-40B4-BE49-F238E27FC236}">
              <a16:creationId xmlns:a16="http://schemas.microsoft.com/office/drawing/2014/main" id="{6F304132-F464-4B31-B529-EC25A2ED4B9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5" name="Text Box 1">
          <a:extLst>
            <a:ext uri="{FF2B5EF4-FFF2-40B4-BE49-F238E27FC236}">
              <a16:creationId xmlns:a16="http://schemas.microsoft.com/office/drawing/2014/main" id="{ADF826F4-4C96-471E-ACA0-D673AA535EB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6" name="Text Box 1">
          <a:extLst>
            <a:ext uri="{FF2B5EF4-FFF2-40B4-BE49-F238E27FC236}">
              <a16:creationId xmlns:a16="http://schemas.microsoft.com/office/drawing/2014/main" id="{4B615079-4F9E-4C82-A728-0B5A616909CB}"/>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7" name="Text Box 1">
          <a:extLst>
            <a:ext uri="{FF2B5EF4-FFF2-40B4-BE49-F238E27FC236}">
              <a16:creationId xmlns:a16="http://schemas.microsoft.com/office/drawing/2014/main" id="{925036BC-4195-47B7-860A-0E4D2FC217D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8" name="Text Box 1">
          <a:extLst>
            <a:ext uri="{FF2B5EF4-FFF2-40B4-BE49-F238E27FC236}">
              <a16:creationId xmlns:a16="http://schemas.microsoft.com/office/drawing/2014/main" id="{60E7F626-51ED-4E03-8509-794EF6FF2FE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399" name="Text Box 1">
          <a:extLst>
            <a:ext uri="{FF2B5EF4-FFF2-40B4-BE49-F238E27FC236}">
              <a16:creationId xmlns:a16="http://schemas.microsoft.com/office/drawing/2014/main" id="{79DD6EAA-A194-46F4-BED9-CE42E35D513F}"/>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0" name="Text Box 1">
          <a:extLst>
            <a:ext uri="{FF2B5EF4-FFF2-40B4-BE49-F238E27FC236}">
              <a16:creationId xmlns:a16="http://schemas.microsoft.com/office/drawing/2014/main" id="{497CFD8F-A86E-4CDE-B0E4-F47C4B7619E8}"/>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1" name="Text Box 1">
          <a:extLst>
            <a:ext uri="{FF2B5EF4-FFF2-40B4-BE49-F238E27FC236}">
              <a16:creationId xmlns:a16="http://schemas.microsoft.com/office/drawing/2014/main" id="{C516846F-756C-4368-8C94-4F47F1BD3142}"/>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2" name="Text Box 1">
          <a:extLst>
            <a:ext uri="{FF2B5EF4-FFF2-40B4-BE49-F238E27FC236}">
              <a16:creationId xmlns:a16="http://schemas.microsoft.com/office/drawing/2014/main" id="{42111295-022F-4FA7-AEFC-2A16D798BBAE}"/>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3" name="Text Box 1">
          <a:extLst>
            <a:ext uri="{FF2B5EF4-FFF2-40B4-BE49-F238E27FC236}">
              <a16:creationId xmlns:a16="http://schemas.microsoft.com/office/drawing/2014/main" id="{146DFEDC-D95B-4737-B229-B158B088CA0D}"/>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4" name="Text Box 1">
          <a:extLst>
            <a:ext uri="{FF2B5EF4-FFF2-40B4-BE49-F238E27FC236}">
              <a16:creationId xmlns:a16="http://schemas.microsoft.com/office/drawing/2014/main" id="{ACA40FE7-9D88-4A78-B874-51D514006F0A}"/>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1973580</xdr:colOff>
      <xdr:row>23</xdr:row>
      <xdr:rowOff>0</xdr:rowOff>
    </xdr:from>
    <xdr:to>
      <xdr:col>2</xdr:col>
      <xdr:colOff>1988820</xdr:colOff>
      <xdr:row>23</xdr:row>
      <xdr:rowOff>30480</xdr:rowOff>
    </xdr:to>
    <xdr:sp macro="" textlink="">
      <xdr:nvSpPr>
        <xdr:cNvPr id="405" name="Text Box 1">
          <a:extLst>
            <a:ext uri="{FF2B5EF4-FFF2-40B4-BE49-F238E27FC236}">
              <a16:creationId xmlns:a16="http://schemas.microsoft.com/office/drawing/2014/main" id="{AD0620CE-EC02-42D6-BF0D-EDE02856C7A5}"/>
            </a:ext>
          </a:extLst>
        </xdr:cNvPr>
        <xdr:cNvSpPr txBox="1">
          <a:spLocks noChangeArrowheads="1"/>
        </xdr:cNvSpPr>
      </xdr:nvSpPr>
      <xdr:spPr bwMode="auto">
        <a:xfrm>
          <a:off x="2705100" y="36675060"/>
          <a:ext cx="1524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D847-7BF6-4C6B-AF37-7C2467D8C656}">
  <dimension ref="A2:C20"/>
  <sheetViews>
    <sheetView tabSelected="1" workbookViewId="0">
      <selection activeCell="B39" sqref="B39"/>
    </sheetView>
  </sheetViews>
  <sheetFormatPr defaultRowHeight="13.2"/>
  <cols>
    <col min="1" max="1" width="13.44140625" style="67" customWidth="1"/>
    <col min="2" max="2" width="50.5546875" style="67" customWidth="1"/>
    <col min="3" max="3" width="25.6640625" style="67" customWidth="1"/>
    <col min="4" max="231" width="8.88671875" style="67"/>
    <col min="232" max="232" width="45.21875" style="67" customWidth="1"/>
    <col min="233" max="233" width="23" style="67" customWidth="1"/>
    <col min="234" max="234" width="23.109375" style="67" customWidth="1"/>
    <col min="235" max="235" width="23.6640625" style="67" customWidth="1"/>
    <col min="236" max="487" width="8.88671875" style="67"/>
    <col min="488" max="488" width="45.21875" style="67" customWidth="1"/>
    <col min="489" max="489" width="23" style="67" customWidth="1"/>
    <col min="490" max="490" width="23.109375" style="67" customWidth="1"/>
    <col min="491" max="491" width="23.6640625" style="67" customWidth="1"/>
    <col min="492" max="743" width="8.88671875" style="67"/>
    <col min="744" max="744" width="45.21875" style="67" customWidth="1"/>
    <col min="745" max="745" width="23" style="67" customWidth="1"/>
    <col min="746" max="746" width="23.109375" style="67" customWidth="1"/>
    <col min="747" max="747" width="23.6640625" style="67" customWidth="1"/>
    <col min="748" max="999" width="8.88671875" style="67"/>
    <col min="1000" max="1000" width="45.21875" style="67" customWidth="1"/>
    <col min="1001" max="1001" width="23" style="67" customWidth="1"/>
    <col min="1002" max="1002" width="23.109375" style="67" customWidth="1"/>
    <col min="1003" max="1003" width="23.6640625" style="67" customWidth="1"/>
    <col min="1004" max="1255" width="8.88671875" style="67"/>
    <col min="1256" max="1256" width="45.21875" style="67" customWidth="1"/>
    <col min="1257" max="1257" width="23" style="67" customWidth="1"/>
    <col min="1258" max="1258" width="23.109375" style="67" customWidth="1"/>
    <col min="1259" max="1259" width="23.6640625" style="67" customWidth="1"/>
    <col min="1260" max="1511" width="8.88671875" style="67"/>
    <col min="1512" max="1512" width="45.21875" style="67" customWidth="1"/>
    <col min="1513" max="1513" width="23" style="67" customWidth="1"/>
    <col min="1514" max="1514" width="23.109375" style="67" customWidth="1"/>
    <col min="1515" max="1515" width="23.6640625" style="67" customWidth="1"/>
    <col min="1516" max="1767" width="8.88671875" style="67"/>
    <col min="1768" max="1768" width="45.21875" style="67" customWidth="1"/>
    <col min="1769" max="1769" width="23" style="67" customWidth="1"/>
    <col min="1770" max="1770" width="23.109375" style="67" customWidth="1"/>
    <col min="1771" max="1771" width="23.6640625" style="67" customWidth="1"/>
    <col min="1772" max="2023" width="8.88671875" style="67"/>
    <col min="2024" max="2024" width="45.21875" style="67" customWidth="1"/>
    <col min="2025" max="2025" width="23" style="67" customWidth="1"/>
    <col min="2026" max="2026" width="23.109375" style="67" customWidth="1"/>
    <col min="2027" max="2027" width="23.6640625" style="67" customWidth="1"/>
    <col min="2028" max="2279" width="8.88671875" style="67"/>
    <col min="2280" max="2280" width="45.21875" style="67" customWidth="1"/>
    <col min="2281" max="2281" width="23" style="67" customWidth="1"/>
    <col min="2282" max="2282" width="23.109375" style="67" customWidth="1"/>
    <col min="2283" max="2283" width="23.6640625" style="67" customWidth="1"/>
    <col min="2284" max="2535" width="8.88671875" style="67"/>
    <col min="2536" max="2536" width="45.21875" style="67" customWidth="1"/>
    <col min="2537" max="2537" width="23" style="67" customWidth="1"/>
    <col min="2538" max="2538" width="23.109375" style="67" customWidth="1"/>
    <col min="2539" max="2539" width="23.6640625" style="67" customWidth="1"/>
    <col min="2540" max="2791" width="8.88671875" style="67"/>
    <col min="2792" max="2792" width="45.21875" style="67" customWidth="1"/>
    <col min="2793" max="2793" width="23" style="67" customWidth="1"/>
    <col min="2794" max="2794" width="23.109375" style="67" customWidth="1"/>
    <col min="2795" max="2795" width="23.6640625" style="67" customWidth="1"/>
    <col min="2796" max="3047" width="8.88671875" style="67"/>
    <col min="3048" max="3048" width="45.21875" style="67" customWidth="1"/>
    <col min="3049" max="3049" width="23" style="67" customWidth="1"/>
    <col min="3050" max="3050" width="23.109375" style="67" customWidth="1"/>
    <col min="3051" max="3051" width="23.6640625" style="67" customWidth="1"/>
    <col min="3052" max="3303" width="8.88671875" style="67"/>
    <col min="3304" max="3304" width="45.21875" style="67" customWidth="1"/>
    <col min="3305" max="3305" width="23" style="67" customWidth="1"/>
    <col min="3306" max="3306" width="23.109375" style="67" customWidth="1"/>
    <col min="3307" max="3307" width="23.6640625" style="67" customWidth="1"/>
    <col min="3308" max="3559" width="8.88671875" style="67"/>
    <col min="3560" max="3560" width="45.21875" style="67" customWidth="1"/>
    <col min="3561" max="3561" width="23" style="67" customWidth="1"/>
    <col min="3562" max="3562" width="23.109375" style="67" customWidth="1"/>
    <col min="3563" max="3563" width="23.6640625" style="67" customWidth="1"/>
    <col min="3564" max="3815" width="8.88671875" style="67"/>
    <col min="3816" max="3816" width="45.21875" style="67" customWidth="1"/>
    <col min="3817" max="3817" width="23" style="67" customWidth="1"/>
    <col min="3818" max="3818" width="23.109375" style="67" customWidth="1"/>
    <col min="3819" max="3819" width="23.6640625" style="67" customWidth="1"/>
    <col min="3820" max="4071" width="8.88671875" style="67"/>
    <col min="4072" max="4072" width="45.21875" style="67" customWidth="1"/>
    <col min="4073" max="4073" width="23" style="67" customWidth="1"/>
    <col min="4074" max="4074" width="23.109375" style="67" customWidth="1"/>
    <col min="4075" max="4075" width="23.6640625" style="67" customWidth="1"/>
    <col min="4076" max="4327" width="8.88671875" style="67"/>
    <col min="4328" max="4328" width="45.21875" style="67" customWidth="1"/>
    <col min="4329" max="4329" width="23" style="67" customWidth="1"/>
    <col min="4330" max="4330" width="23.109375" style="67" customWidth="1"/>
    <col min="4331" max="4331" width="23.6640625" style="67" customWidth="1"/>
    <col min="4332" max="4583" width="8.88671875" style="67"/>
    <col min="4584" max="4584" width="45.21875" style="67" customWidth="1"/>
    <col min="4585" max="4585" width="23" style="67" customWidth="1"/>
    <col min="4586" max="4586" width="23.109375" style="67" customWidth="1"/>
    <col min="4587" max="4587" width="23.6640625" style="67" customWidth="1"/>
    <col min="4588" max="4839" width="8.88671875" style="67"/>
    <col min="4840" max="4840" width="45.21875" style="67" customWidth="1"/>
    <col min="4841" max="4841" width="23" style="67" customWidth="1"/>
    <col min="4842" max="4842" width="23.109375" style="67" customWidth="1"/>
    <col min="4843" max="4843" width="23.6640625" style="67" customWidth="1"/>
    <col min="4844" max="5095" width="8.88671875" style="67"/>
    <col min="5096" max="5096" width="45.21875" style="67" customWidth="1"/>
    <col min="5097" max="5097" width="23" style="67" customWidth="1"/>
    <col min="5098" max="5098" width="23.109375" style="67" customWidth="1"/>
    <col min="5099" max="5099" width="23.6640625" style="67" customWidth="1"/>
    <col min="5100" max="5351" width="8.88671875" style="67"/>
    <col min="5352" max="5352" width="45.21875" style="67" customWidth="1"/>
    <col min="5353" max="5353" width="23" style="67" customWidth="1"/>
    <col min="5354" max="5354" width="23.109375" style="67" customWidth="1"/>
    <col min="5355" max="5355" width="23.6640625" style="67" customWidth="1"/>
    <col min="5356" max="5607" width="8.88671875" style="67"/>
    <col min="5608" max="5608" width="45.21875" style="67" customWidth="1"/>
    <col min="5609" max="5609" width="23" style="67" customWidth="1"/>
    <col min="5610" max="5610" width="23.109375" style="67" customWidth="1"/>
    <col min="5611" max="5611" width="23.6640625" style="67" customWidth="1"/>
    <col min="5612" max="5863" width="8.88671875" style="67"/>
    <col min="5864" max="5864" width="45.21875" style="67" customWidth="1"/>
    <col min="5865" max="5865" width="23" style="67" customWidth="1"/>
    <col min="5866" max="5866" width="23.109375" style="67" customWidth="1"/>
    <col min="5867" max="5867" width="23.6640625" style="67" customWidth="1"/>
    <col min="5868" max="6119" width="8.88671875" style="67"/>
    <col min="6120" max="6120" width="45.21875" style="67" customWidth="1"/>
    <col min="6121" max="6121" width="23" style="67" customWidth="1"/>
    <col min="6122" max="6122" width="23.109375" style="67" customWidth="1"/>
    <col min="6123" max="6123" width="23.6640625" style="67" customWidth="1"/>
    <col min="6124" max="6375" width="8.88671875" style="67"/>
    <col min="6376" max="6376" width="45.21875" style="67" customWidth="1"/>
    <col min="6377" max="6377" width="23" style="67" customWidth="1"/>
    <col min="6378" max="6378" width="23.109375" style="67" customWidth="1"/>
    <col min="6379" max="6379" width="23.6640625" style="67" customWidth="1"/>
    <col min="6380" max="6631" width="8.88671875" style="67"/>
    <col min="6632" max="6632" width="45.21875" style="67" customWidth="1"/>
    <col min="6633" max="6633" width="23" style="67" customWidth="1"/>
    <col min="6634" max="6634" width="23.109375" style="67" customWidth="1"/>
    <col min="6635" max="6635" width="23.6640625" style="67" customWidth="1"/>
    <col min="6636" max="6887" width="8.88671875" style="67"/>
    <col min="6888" max="6888" width="45.21875" style="67" customWidth="1"/>
    <col min="6889" max="6889" width="23" style="67" customWidth="1"/>
    <col min="6890" max="6890" width="23.109375" style="67" customWidth="1"/>
    <col min="6891" max="6891" width="23.6640625" style="67" customWidth="1"/>
    <col min="6892" max="7143" width="8.88671875" style="67"/>
    <col min="7144" max="7144" width="45.21875" style="67" customWidth="1"/>
    <col min="7145" max="7145" width="23" style="67" customWidth="1"/>
    <col min="7146" max="7146" width="23.109375" style="67" customWidth="1"/>
    <col min="7147" max="7147" width="23.6640625" style="67" customWidth="1"/>
    <col min="7148" max="7399" width="8.88671875" style="67"/>
    <col min="7400" max="7400" width="45.21875" style="67" customWidth="1"/>
    <col min="7401" max="7401" width="23" style="67" customWidth="1"/>
    <col min="7402" max="7402" width="23.109375" style="67" customWidth="1"/>
    <col min="7403" max="7403" width="23.6640625" style="67" customWidth="1"/>
    <col min="7404" max="7655" width="8.88671875" style="67"/>
    <col min="7656" max="7656" width="45.21875" style="67" customWidth="1"/>
    <col min="7657" max="7657" width="23" style="67" customWidth="1"/>
    <col min="7658" max="7658" width="23.109375" style="67" customWidth="1"/>
    <col min="7659" max="7659" width="23.6640625" style="67" customWidth="1"/>
    <col min="7660" max="7911" width="8.88671875" style="67"/>
    <col min="7912" max="7912" width="45.21875" style="67" customWidth="1"/>
    <col min="7913" max="7913" width="23" style="67" customWidth="1"/>
    <col min="7914" max="7914" width="23.109375" style="67" customWidth="1"/>
    <col min="7915" max="7915" width="23.6640625" style="67" customWidth="1"/>
    <col min="7916" max="8167" width="8.88671875" style="67"/>
    <col min="8168" max="8168" width="45.21875" style="67" customWidth="1"/>
    <col min="8169" max="8169" width="23" style="67" customWidth="1"/>
    <col min="8170" max="8170" width="23.109375" style="67" customWidth="1"/>
    <col min="8171" max="8171" width="23.6640625" style="67" customWidth="1"/>
    <col min="8172" max="8423" width="8.88671875" style="67"/>
    <col min="8424" max="8424" width="45.21875" style="67" customWidth="1"/>
    <col min="8425" max="8425" width="23" style="67" customWidth="1"/>
    <col min="8426" max="8426" width="23.109375" style="67" customWidth="1"/>
    <col min="8427" max="8427" width="23.6640625" style="67" customWidth="1"/>
    <col min="8428" max="8679" width="8.88671875" style="67"/>
    <col min="8680" max="8680" width="45.21875" style="67" customWidth="1"/>
    <col min="8681" max="8681" width="23" style="67" customWidth="1"/>
    <col min="8682" max="8682" width="23.109375" style="67" customWidth="1"/>
    <col min="8683" max="8683" width="23.6640625" style="67" customWidth="1"/>
    <col min="8684" max="8935" width="8.88671875" style="67"/>
    <col min="8936" max="8936" width="45.21875" style="67" customWidth="1"/>
    <col min="8937" max="8937" width="23" style="67" customWidth="1"/>
    <col min="8938" max="8938" width="23.109375" style="67" customWidth="1"/>
    <col min="8939" max="8939" width="23.6640625" style="67" customWidth="1"/>
    <col min="8940" max="9191" width="8.88671875" style="67"/>
    <col min="9192" max="9192" width="45.21875" style="67" customWidth="1"/>
    <col min="9193" max="9193" width="23" style="67" customWidth="1"/>
    <col min="9194" max="9194" width="23.109375" style="67" customWidth="1"/>
    <col min="9195" max="9195" width="23.6640625" style="67" customWidth="1"/>
    <col min="9196" max="9447" width="8.88671875" style="67"/>
    <col min="9448" max="9448" width="45.21875" style="67" customWidth="1"/>
    <col min="9449" max="9449" width="23" style="67" customWidth="1"/>
    <col min="9450" max="9450" width="23.109375" style="67" customWidth="1"/>
    <col min="9451" max="9451" width="23.6640625" style="67" customWidth="1"/>
    <col min="9452" max="9703" width="8.88671875" style="67"/>
    <col min="9704" max="9704" width="45.21875" style="67" customWidth="1"/>
    <col min="9705" max="9705" width="23" style="67" customWidth="1"/>
    <col min="9706" max="9706" width="23.109375" style="67" customWidth="1"/>
    <col min="9707" max="9707" width="23.6640625" style="67" customWidth="1"/>
    <col min="9708" max="9959" width="8.88671875" style="67"/>
    <col min="9960" max="9960" width="45.21875" style="67" customWidth="1"/>
    <col min="9961" max="9961" width="23" style="67" customWidth="1"/>
    <col min="9962" max="9962" width="23.109375" style="67" customWidth="1"/>
    <col min="9963" max="9963" width="23.6640625" style="67" customWidth="1"/>
    <col min="9964" max="10215" width="8.88671875" style="67"/>
    <col min="10216" max="10216" width="45.21875" style="67" customWidth="1"/>
    <col min="10217" max="10217" width="23" style="67" customWidth="1"/>
    <col min="10218" max="10218" width="23.109375" style="67" customWidth="1"/>
    <col min="10219" max="10219" width="23.6640625" style="67" customWidth="1"/>
    <col min="10220" max="10471" width="8.88671875" style="67"/>
    <col min="10472" max="10472" width="45.21875" style="67" customWidth="1"/>
    <col min="10473" max="10473" width="23" style="67" customWidth="1"/>
    <col min="10474" max="10474" width="23.109375" style="67" customWidth="1"/>
    <col min="10475" max="10475" width="23.6640625" style="67" customWidth="1"/>
    <col min="10476" max="10727" width="8.88671875" style="67"/>
    <col min="10728" max="10728" width="45.21875" style="67" customWidth="1"/>
    <col min="10729" max="10729" width="23" style="67" customWidth="1"/>
    <col min="10730" max="10730" width="23.109375" style="67" customWidth="1"/>
    <col min="10731" max="10731" width="23.6640625" style="67" customWidth="1"/>
    <col min="10732" max="10983" width="8.88671875" style="67"/>
    <col min="10984" max="10984" width="45.21875" style="67" customWidth="1"/>
    <col min="10985" max="10985" width="23" style="67" customWidth="1"/>
    <col min="10986" max="10986" width="23.109375" style="67" customWidth="1"/>
    <col min="10987" max="10987" width="23.6640625" style="67" customWidth="1"/>
    <col min="10988" max="11239" width="8.88671875" style="67"/>
    <col min="11240" max="11240" width="45.21875" style="67" customWidth="1"/>
    <col min="11241" max="11241" width="23" style="67" customWidth="1"/>
    <col min="11242" max="11242" width="23.109375" style="67" customWidth="1"/>
    <col min="11243" max="11243" width="23.6640625" style="67" customWidth="1"/>
    <col min="11244" max="11495" width="8.88671875" style="67"/>
    <col min="11496" max="11496" width="45.21875" style="67" customWidth="1"/>
    <col min="11497" max="11497" width="23" style="67" customWidth="1"/>
    <col min="11498" max="11498" width="23.109375" style="67" customWidth="1"/>
    <col min="11499" max="11499" width="23.6640625" style="67" customWidth="1"/>
    <col min="11500" max="11751" width="8.88671875" style="67"/>
    <col min="11752" max="11752" width="45.21875" style="67" customWidth="1"/>
    <col min="11753" max="11753" width="23" style="67" customWidth="1"/>
    <col min="11754" max="11754" width="23.109375" style="67" customWidth="1"/>
    <col min="11755" max="11755" width="23.6640625" style="67" customWidth="1"/>
    <col min="11756" max="12007" width="8.88671875" style="67"/>
    <col min="12008" max="12008" width="45.21875" style="67" customWidth="1"/>
    <col min="12009" max="12009" width="23" style="67" customWidth="1"/>
    <col min="12010" max="12010" width="23.109375" style="67" customWidth="1"/>
    <col min="12011" max="12011" width="23.6640625" style="67" customWidth="1"/>
    <col min="12012" max="12263" width="8.88671875" style="67"/>
    <col min="12264" max="12264" width="45.21875" style="67" customWidth="1"/>
    <col min="12265" max="12265" width="23" style="67" customWidth="1"/>
    <col min="12266" max="12266" width="23.109375" style="67" customWidth="1"/>
    <col min="12267" max="12267" width="23.6640625" style="67" customWidth="1"/>
    <col min="12268" max="12519" width="8.88671875" style="67"/>
    <col min="12520" max="12520" width="45.21875" style="67" customWidth="1"/>
    <col min="12521" max="12521" width="23" style="67" customWidth="1"/>
    <col min="12522" max="12522" width="23.109375" style="67" customWidth="1"/>
    <col min="12523" max="12523" width="23.6640625" style="67" customWidth="1"/>
    <col min="12524" max="12775" width="8.88671875" style="67"/>
    <col min="12776" max="12776" width="45.21875" style="67" customWidth="1"/>
    <col min="12777" max="12777" width="23" style="67" customWidth="1"/>
    <col min="12778" max="12778" width="23.109375" style="67" customWidth="1"/>
    <col min="12779" max="12779" width="23.6640625" style="67" customWidth="1"/>
    <col min="12780" max="13031" width="8.88671875" style="67"/>
    <col min="13032" max="13032" width="45.21875" style="67" customWidth="1"/>
    <col min="13033" max="13033" width="23" style="67" customWidth="1"/>
    <col min="13034" max="13034" width="23.109375" style="67" customWidth="1"/>
    <col min="13035" max="13035" width="23.6640625" style="67" customWidth="1"/>
    <col min="13036" max="13287" width="8.88671875" style="67"/>
    <col min="13288" max="13288" width="45.21875" style="67" customWidth="1"/>
    <col min="13289" max="13289" width="23" style="67" customWidth="1"/>
    <col min="13290" max="13290" width="23.109375" style="67" customWidth="1"/>
    <col min="13291" max="13291" width="23.6640625" style="67" customWidth="1"/>
    <col min="13292" max="13543" width="8.88671875" style="67"/>
    <col min="13544" max="13544" width="45.21875" style="67" customWidth="1"/>
    <col min="13545" max="13545" width="23" style="67" customWidth="1"/>
    <col min="13546" max="13546" width="23.109375" style="67" customWidth="1"/>
    <col min="13547" max="13547" width="23.6640625" style="67" customWidth="1"/>
    <col min="13548" max="13799" width="8.88671875" style="67"/>
    <col min="13800" max="13800" width="45.21875" style="67" customWidth="1"/>
    <col min="13801" max="13801" width="23" style="67" customWidth="1"/>
    <col min="13802" max="13802" width="23.109375" style="67" customWidth="1"/>
    <col min="13803" max="13803" width="23.6640625" style="67" customWidth="1"/>
    <col min="13804" max="14055" width="8.88671875" style="67"/>
    <col min="14056" max="14056" width="45.21875" style="67" customWidth="1"/>
    <col min="14057" max="14057" width="23" style="67" customWidth="1"/>
    <col min="14058" max="14058" width="23.109375" style="67" customWidth="1"/>
    <col min="14059" max="14059" width="23.6640625" style="67" customWidth="1"/>
    <col min="14060" max="14311" width="8.88671875" style="67"/>
    <col min="14312" max="14312" width="45.21875" style="67" customWidth="1"/>
    <col min="14313" max="14313" width="23" style="67" customWidth="1"/>
    <col min="14314" max="14314" width="23.109375" style="67" customWidth="1"/>
    <col min="14315" max="14315" width="23.6640625" style="67" customWidth="1"/>
    <col min="14316" max="14567" width="8.88671875" style="67"/>
    <col min="14568" max="14568" width="45.21875" style="67" customWidth="1"/>
    <col min="14569" max="14569" width="23" style="67" customWidth="1"/>
    <col min="14570" max="14570" width="23.109375" style="67" customWidth="1"/>
    <col min="14571" max="14571" width="23.6640625" style="67" customWidth="1"/>
    <col min="14572" max="14823" width="8.88671875" style="67"/>
    <col min="14824" max="14824" width="45.21875" style="67" customWidth="1"/>
    <col min="14825" max="14825" width="23" style="67" customWidth="1"/>
    <col min="14826" max="14826" width="23.109375" style="67" customWidth="1"/>
    <col min="14827" max="14827" width="23.6640625" style="67" customWidth="1"/>
    <col min="14828" max="15079" width="8.88671875" style="67"/>
    <col min="15080" max="15080" width="45.21875" style="67" customWidth="1"/>
    <col min="15081" max="15081" width="23" style="67" customWidth="1"/>
    <col min="15082" max="15082" width="23.109375" style="67" customWidth="1"/>
    <col min="15083" max="15083" width="23.6640625" style="67" customWidth="1"/>
    <col min="15084" max="15335" width="8.88671875" style="67"/>
    <col min="15336" max="15336" width="45.21875" style="67" customWidth="1"/>
    <col min="15337" max="15337" width="23" style="67" customWidth="1"/>
    <col min="15338" max="15338" width="23.109375" style="67" customWidth="1"/>
    <col min="15339" max="15339" width="23.6640625" style="67" customWidth="1"/>
    <col min="15340" max="15591" width="8.88671875" style="67"/>
    <col min="15592" max="15592" width="45.21875" style="67" customWidth="1"/>
    <col min="15593" max="15593" width="23" style="67" customWidth="1"/>
    <col min="15594" max="15594" width="23.109375" style="67" customWidth="1"/>
    <col min="15595" max="15595" width="23.6640625" style="67" customWidth="1"/>
    <col min="15596" max="15847" width="8.88671875" style="67"/>
    <col min="15848" max="15848" width="45.21875" style="67" customWidth="1"/>
    <col min="15849" max="15849" width="23" style="67" customWidth="1"/>
    <col min="15850" max="15850" width="23.109375" style="67" customWidth="1"/>
    <col min="15851" max="15851" width="23.6640625" style="67" customWidth="1"/>
    <col min="15852" max="16103" width="8.88671875" style="67"/>
    <col min="16104" max="16104" width="45.21875" style="67" customWidth="1"/>
    <col min="16105" max="16105" width="23" style="67" customWidth="1"/>
    <col min="16106" max="16106" width="23.109375" style="67" customWidth="1"/>
    <col min="16107" max="16107" width="23.6640625" style="67" customWidth="1"/>
    <col min="16108" max="16384" width="8.88671875" style="67"/>
  </cols>
  <sheetData>
    <row r="2" spans="1:3" ht="32.4" customHeight="1">
      <c r="A2" s="334" t="s">
        <v>321</v>
      </c>
      <c r="B2" s="334"/>
      <c r="C2" s="334"/>
    </row>
    <row r="3" spans="1:3" ht="18" customHeight="1">
      <c r="A3" s="66" t="s">
        <v>104</v>
      </c>
      <c r="B3" s="68"/>
      <c r="C3" s="68"/>
    </row>
    <row r="4" spans="1:3" s="71" customFormat="1" ht="19.2" customHeight="1">
      <c r="A4" s="69" t="s">
        <v>79</v>
      </c>
      <c r="B4" s="70" t="s">
        <v>80</v>
      </c>
      <c r="C4" s="69" t="s">
        <v>246</v>
      </c>
    </row>
    <row r="5" spans="1:3" s="71" customFormat="1" ht="21" customHeight="1">
      <c r="A5" s="72" t="s">
        <v>11</v>
      </c>
      <c r="B5" s="73" t="s">
        <v>81</v>
      </c>
      <c r="C5" s="74"/>
    </row>
    <row r="6" spans="1:3" s="71" customFormat="1" ht="21" customHeight="1">
      <c r="A6" s="75" t="s">
        <v>2</v>
      </c>
      <c r="B6" s="76" t="s">
        <v>21</v>
      </c>
      <c r="C6" s="77">
        <f>+'Civil &amp; Finishing BOQ'!F25</f>
        <v>0</v>
      </c>
    </row>
    <row r="7" spans="1:3" s="71" customFormat="1" ht="21" customHeight="1">
      <c r="A7" s="75" t="s">
        <v>3</v>
      </c>
      <c r="B7" s="76" t="s">
        <v>40</v>
      </c>
      <c r="C7" s="77">
        <f>+'Civil &amp; Finishing BOQ'!F31</f>
        <v>0</v>
      </c>
    </row>
    <row r="8" spans="1:3" s="71" customFormat="1" ht="21" customHeight="1">
      <c r="A8" s="78" t="s">
        <v>4</v>
      </c>
      <c r="B8" s="79" t="s">
        <v>82</v>
      </c>
      <c r="C8" s="77">
        <f>+'Civil &amp; Finishing BOQ'!F36</f>
        <v>0</v>
      </c>
    </row>
    <row r="9" spans="1:3" s="71" customFormat="1" ht="21" customHeight="1">
      <c r="A9" s="78" t="s">
        <v>5</v>
      </c>
      <c r="B9" s="79" t="s">
        <v>47</v>
      </c>
      <c r="C9" s="77">
        <f>+'Civil &amp; Finishing BOQ'!F48</f>
        <v>0</v>
      </c>
    </row>
    <row r="10" spans="1:3" s="71" customFormat="1" ht="21" customHeight="1">
      <c r="A10" s="78" t="s">
        <v>6</v>
      </c>
      <c r="B10" s="79" t="s">
        <v>59</v>
      </c>
      <c r="C10" s="77">
        <f>+'Civil &amp; Finishing BOQ'!F52</f>
        <v>0</v>
      </c>
    </row>
    <row r="11" spans="1:3" s="71" customFormat="1" ht="21" customHeight="1">
      <c r="A11" s="78" t="s">
        <v>7</v>
      </c>
      <c r="B11" s="79" t="s">
        <v>63</v>
      </c>
      <c r="C11" s="77">
        <f>+'Civil &amp; Finishing BOQ'!F80</f>
        <v>0</v>
      </c>
    </row>
    <row r="12" spans="1:3" s="71" customFormat="1" ht="21" customHeight="1">
      <c r="A12" s="78" t="s">
        <v>87</v>
      </c>
      <c r="B12" s="79" t="s">
        <v>88</v>
      </c>
      <c r="C12" s="77">
        <f>+'Civil &amp; Finishing BOQ'!F93</f>
        <v>0</v>
      </c>
    </row>
    <row r="13" spans="1:3" s="71" customFormat="1" ht="21" customHeight="1">
      <c r="A13" s="80" t="s">
        <v>11</v>
      </c>
      <c r="B13" s="81" t="s">
        <v>78</v>
      </c>
      <c r="C13" s="82">
        <f>SUM(C6:C12)</f>
        <v>0</v>
      </c>
    </row>
    <row r="14" spans="1:3" s="71" customFormat="1" ht="21" customHeight="1">
      <c r="A14" s="72" t="s">
        <v>12</v>
      </c>
      <c r="B14" s="73" t="s">
        <v>229</v>
      </c>
      <c r="C14" s="82"/>
    </row>
    <row r="15" spans="1:3" s="71" customFormat="1" ht="21" customHeight="1">
      <c r="A15" s="78"/>
      <c r="B15" s="79" t="s">
        <v>230</v>
      </c>
      <c r="C15" s="77">
        <f>'PHE BOQ'!G86+'PHE BOQ'!H86</f>
        <v>0</v>
      </c>
    </row>
    <row r="16" spans="1:3" s="71" customFormat="1" ht="21" customHeight="1">
      <c r="A16" s="78"/>
      <c r="B16" s="79" t="s">
        <v>231</v>
      </c>
      <c r="C16" s="77">
        <f>+'Electrical BOQ'!G75+'Electrical BOQ'!H75</f>
        <v>0</v>
      </c>
    </row>
    <row r="17" spans="1:3" s="71" customFormat="1" ht="21" customHeight="1">
      <c r="A17" s="78"/>
      <c r="B17" s="79" t="s">
        <v>247</v>
      </c>
      <c r="C17" s="77">
        <f>+HVAC!G25</f>
        <v>0</v>
      </c>
    </row>
    <row r="18" spans="1:3" s="71" customFormat="1" ht="21" customHeight="1">
      <c r="A18" s="78"/>
      <c r="B18" s="79" t="s">
        <v>261</v>
      </c>
      <c r="C18" s="77">
        <f>IT!F19+IT!G19</f>
        <v>0</v>
      </c>
    </row>
    <row r="19" spans="1:3" s="71" customFormat="1" ht="21" customHeight="1">
      <c r="A19" s="80" t="s">
        <v>12</v>
      </c>
      <c r="B19" s="81" t="s">
        <v>78</v>
      </c>
      <c r="C19" s="82">
        <f>SUM(C15:C18)</f>
        <v>0</v>
      </c>
    </row>
    <row r="20" spans="1:3" s="83" customFormat="1" ht="21.6" customHeight="1">
      <c r="A20" s="246"/>
      <c r="B20" s="247" t="s">
        <v>245</v>
      </c>
      <c r="C20" s="248">
        <f>C19+C13</f>
        <v>0</v>
      </c>
    </row>
  </sheetData>
  <mergeCells count="1">
    <mergeCell ref="A2:C2"/>
  </mergeCell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5470-153F-4BDF-B232-B8819BD5F0F0}">
  <sheetPr>
    <tabColor theme="7" tint="0.59999389629810485"/>
    <pageSetUpPr fitToPage="1"/>
  </sheetPr>
  <dimension ref="A2:G97"/>
  <sheetViews>
    <sheetView zoomScale="80" zoomScaleNormal="80" workbookViewId="0">
      <pane xSplit="2" ySplit="5" topLeftCell="C123" activePane="bottomRight" state="frozen"/>
      <selection activeCell="J49" sqref="J49"/>
      <selection pane="topRight" activeCell="J49" sqref="J49"/>
      <selection pane="bottomLeft" activeCell="J49" sqref="J49"/>
      <selection pane="bottomRight" activeCell="B67" sqref="B67"/>
    </sheetView>
  </sheetViews>
  <sheetFormatPr defaultRowHeight="14.4"/>
  <cols>
    <col min="2" max="2" width="95.77734375" customWidth="1"/>
    <col min="3" max="3" width="10.6640625" customWidth="1"/>
    <col min="4" max="4" width="13.6640625" customWidth="1"/>
    <col min="5" max="5" width="15.77734375" customWidth="1"/>
    <col min="6" max="7" width="21.33203125" style="3" customWidth="1"/>
  </cols>
  <sheetData>
    <row r="2" spans="1:7" ht="18">
      <c r="A2" s="336" t="s">
        <v>319</v>
      </c>
      <c r="B2" s="336"/>
      <c r="C2" s="336"/>
      <c r="D2" s="336"/>
      <c r="E2" s="336"/>
      <c r="F2" s="336"/>
      <c r="G2" s="336"/>
    </row>
    <row r="3" spans="1:7" ht="19.2" customHeight="1">
      <c r="A3" s="335" t="s">
        <v>14</v>
      </c>
      <c r="B3" s="335"/>
      <c r="C3" s="335"/>
      <c r="D3" s="335"/>
      <c r="E3" s="335"/>
      <c r="F3" s="4"/>
      <c r="G3" s="4"/>
    </row>
    <row r="4" spans="1:7" ht="20.399999999999999" customHeight="1">
      <c r="A4" s="5"/>
      <c r="B4" s="6"/>
      <c r="C4" s="7"/>
      <c r="D4" s="7"/>
      <c r="E4" s="8"/>
      <c r="F4" s="9"/>
      <c r="G4" s="9"/>
    </row>
    <row r="5" spans="1:7" s="14" customFormat="1" ht="30.6" customHeight="1">
      <c r="A5" s="10" t="s">
        <v>15</v>
      </c>
      <c r="B5" s="11" t="s">
        <v>16</v>
      </c>
      <c r="C5" s="11" t="s">
        <v>17</v>
      </c>
      <c r="D5" s="65" t="s">
        <v>18</v>
      </c>
      <c r="E5" s="12" t="s">
        <v>19</v>
      </c>
      <c r="F5" s="13" t="s">
        <v>20</v>
      </c>
      <c r="G5" s="13" t="s">
        <v>75</v>
      </c>
    </row>
    <row r="6" spans="1:7" ht="68.400000000000006" customHeight="1">
      <c r="A6" s="259">
        <v>1</v>
      </c>
      <c r="B6" s="21" t="s">
        <v>233</v>
      </c>
      <c r="C6" s="22" t="s">
        <v>1</v>
      </c>
      <c r="D6" s="258">
        <f>15</f>
        <v>15</v>
      </c>
      <c r="E6" s="18"/>
      <c r="F6" s="19">
        <f>+D6*E6</f>
        <v>0</v>
      </c>
      <c r="G6" s="19" t="s">
        <v>239</v>
      </c>
    </row>
    <row r="7" spans="1:7" ht="51.6" customHeight="1">
      <c r="A7" s="259">
        <v>2</v>
      </c>
      <c r="B7" s="21" t="s">
        <v>232</v>
      </c>
      <c r="C7" s="22" t="s">
        <v>1</v>
      </c>
      <c r="D7" s="258">
        <f>40</f>
        <v>40</v>
      </c>
      <c r="E7" s="18"/>
      <c r="F7" s="19">
        <f>+D7*E7</f>
        <v>0</v>
      </c>
      <c r="G7" s="19" t="s">
        <v>239</v>
      </c>
    </row>
    <row r="8" spans="1:7" ht="62.4" customHeight="1">
      <c r="A8" s="20">
        <v>3</v>
      </c>
      <c r="B8" s="25" t="s">
        <v>234</v>
      </c>
      <c r="C8" s="22" t="s">
        <v>1</v>
      </c>
      <c r="D8" s="87">
        <f>30</f>
        <v>30</v>
      </c>
      <c r="E8" s="24"/>
      <c r="F8" s="19">
        <f>+D8*E8</f>
        <v>0</v>
      </c>
      <c r="G8" s="19" t="s">
        <v>239</v>
      </c>
    </row>
    <row r="9" spans="1:7" ht="102.6" customHeight="1">
      <c r="A9" s="20">
        <v>4</v>
      </c>
      <c r="B9" s="25" t="s">
        <v>235</v>
      </c>
      <c r="C9" s="22" t="s">
        <v>1</v>
      </c>
      <c r="D9" s="87">
        <f>33</f>
        <v>33</v>
      </c>
      <c r="E9" s="24"/>
      <c r="F9" s="19">
        <f>+D9*E9</f>
        <v>0</v>
      </c>
      <c r="G9" s="19" t="s">
        <v>239</v>
      </c>
    </row>
    <row r="10" spans="1:7" ht="65.400000000000006" customHeight="1">
      <c r="A10" s="20">
        <v>5</v>
      </c>
      <c r="B10" s="25" t="s">
        <v>31</v>
      </c>
      <c r="C10" s="22" t="s">
        <v>32</v>
      </c>
      <c r="D10" s="260">
        <f>+D9*0.065*1000</f>
        <v>2145</v>
      </c>
      <c r="E10" s="18"/>
      <c r="F10" s="19">
        <f>+D10*E10</f>
        <v>0</v>
      </c>
      <c r="G10" s="19" t="s">
        <v>239</v>
      </c>
    </row>
    <row r="11" spans="1:7" ht="93" customHeight="1">
      <c r="A11" s="20">
        <v>6</v>
      </c>
      <c r="B11" s="21" t="s">
        <v>236</v>
      </c>
      <c r="C11" s="22"/>
      <c r="D11" s="18"/>
      <c r="E11" s="18"/>
      <c r="F11" s="19"/>
      <c r="G11" s="261"/>
    </row>
    <row r="12" spans="1:7" ht="21" customHeight="1">
      <c r="A12" s="20" t="s">
        <v>22</v>
      </c>
      <c r="B12" s="23" t="s">
        <v>237</v>
      </c>
      <c r="C12" s="22" t="s">
        <v>0</v>
      </c>
      <c r="D12" s="24">
        <v>320</v>
      </c>
      <c r="E12" s="24"/>
      <c r="F12" s="19">
        <f>+D12*E12</f>
        <v>0</v>
      </c>
      <c r="G12" s="19"/>
    </row>
    <row r="13" spans="1:7" ht="67.2" customHeight="1">
      <c r="A13" s="20">
        <v>7</v>
      </c>
      <c r="B13" s="21" t="s">
        <v>238</v>
      </c>
      <c r="C13" s="22"/>
      <c r="D13" s="24"/>
      <c r="E13" s="24"/>
      <c r="F13" s="19"/>
      <c r="G13" s="19"/>
    </row>
    <row r="14" spans="1:7" ht="19.95" customHeight="1">
      <c r="A14" s="20" t="s">
        <v>22</v>
      </c>
      <c r="B14" s="23" t="s">
        <v>89</v>
      </c>
      <c r="C14" s="22" t="s">
        <v>0</v>
      </c>
      <c r="D14" s="24">
        <v>110</v>
      </c>
      <c r="E14" s="24"/>
      <c r="F14" s="19">
        <f>+D14*E14</f>
        <v>0</v>
      </c>
      <c r="G14" s="19"/>
    </row>
    <row r="15" spans="1:7" ht="96" customHeight="1">
      <c r="A15" s="20">
        <v>8</v>
      </c>
      <c r="B15" s="25" t="s">
        <v>25</v>
      </c>
      <c r="C15" s="22"/>
      <c r="D15" s="18"/>
      <c r="E15" s="18"/>
      <c r="F15" s="19"/>
      <c r="G15" s="19"/>
    </row>
    <row r="16" spans="1:7" ht="24" customHeight="1">
      <c r="A16" s="20" t="s">
        <v>22</v>
      </c>
      <c r="B16" s="26" t="s">
        <v>26</v>
      </c>
      <c r="C16" s="22" t="s">
        <v>1</v>
      </c>
      <c r="D16" s="24">
        <v>4</v>
      </c>
      <c r="E16" s="87"/>
      <c r="F16" s="19">
        <f t="shared" ref="F16:F24" si="0">+D16*E16</f>
        <v>0</v>
      </c>
      <c r="G16" s="19"/>
    </row>
    <row r="17" spans="1:7" ht="30" customHeight="1">
      <c r="A17" s="27" t="s">
        <v>27</v>
      </c>
      <c r="B17" s="23" t="s">
        <v>28</v>
      </c>
      <c r="C17" s="28" t="s">
        <v>0</v>
      </c>
      <c r="D17" s="24">
        <f>8-1</f>
        <v>7</v>
      </c>
      <c r="E17" s="24"/>
      <c r="F17" s="19">
        <f t="shared" si="0"/>
        <v>0</v>
      </c>
      <c r="G17" s="19"/>
    </row>
    <row r="18" spans="1:7" ht="24.6" customHeight="1">
      <c r="A18" s="27" t="s">
        <v>29</v>
      </c>
      <c r="B18" s="23" t="s">
        <v>30</v>
      </c>
      <c r="C18" s="28" t="s">
        <v>1</v>
      </c>
      <c r="D18" s="24">
        <v>0</v>
      </c>
      <c r="E18" s="87"/>
      <c r="F18" s="19">
        <f t="shared" si="0"/>
        <v>0</v>
      </c>
      <c r="G18" s="19"/>
    </row>
    <row r="19" spans="1:7" s="255" customFormat="1" ht="57.6" customHeight="1">
      <c r="A19" s="20">
        <v>9</v>
      </c>
      <c r="B19" s="253" t="s">
        <v>33</v>
      </c>
      <c r="C19" s="254" t="s">
        <v>0</v>
      </c>
      <c r="D19" s="52">
        <v>1100</v>
      </c>
      <c r="E19" s="52"/>
      <c r="F19" s="19">
        <f t="shared" si="0"/>
        <v>0</v>
      </c>
      <c r="G19" s="19"/>
    </row>
    <row r="20" spans="1:7">
      <c r="A20" s="20">
        <v>10</v>
      </c>
      <c r="B20" s="29" t="s">
        <v>34</v>
      </c>
      <c r="C20" s="22"/>
      <c r="D20" s="18"/>
      <c r="E20" s="18"/>
      <c r="F20" s="19"/>
      <c r="G20" s="19"/>
    </row>
    <row r="21" spans="1:7" ht="63" customHeight="1">
      <c r="A21" s="27" t="s">
        <v>22</v>
      </c>
      <c r="B21" s="30" t="s">
        <v>35</v>
      </c>
      <c r="C21" s="22"/>
      <c r="D21" s="18"/>
      <c r="E21" s="18"/>
      <c r="F21" s="19"/>
      <c r="G21" s="19"/>
    </row>
    <row r="22" spans="1:7" ht="48" customHeight="1">
      <c r="A22" s="20"/>
      <c r="B22" s="31" t="s">
        <v>36</v>
      </c>
      <c r="C22" s="22" t="s">
        <v>0</v>
      </c>
      <c r="D22" s="52">
        <v>65</v>
      </c>
      <c r="E22" s="18"/>
      <c r="F22" s="19">
        <f t="shared" si="0"/>
        <v>0</v>
      </c>
      <c r="G22" s="19"/>
    </row>
    <row r="23" spans="1:7" ht="28.8" customHeight="1">
      <c r="A23" s="20">
        <v>11</v>
      </c>
      <c r="B23" s="25" t="s">
        <v>37</v>
      </c>
      <c r="C23" s="22" t="s">
        <v>9</v>
      </c>
      <c r="D23" s="52">
        <f>+D22*0.15</f>
        <v>9.75</v>
      </c>
      <c r="E23" s="18"/>
      <c r="F23" s="19">
        <f t="shared" si="0"/>
        <v>0</v>
      </c>
      <c r="G23" s="19"/>
    </row>
    <row r="24" spans="1:7" ht="23.4" customHeight="1">
      <c r="A24" s="20">
        <v>12</v>
      </c>
      <c r="B24" s="21" t="s">
        <v>38</v>
      </c>
      <c r="C24" s="22" t="s">
        <v>0</v>
      </c>
      <c r="D24" s="52">
        <f>+D22</f>
        <v>65</v>
      </c>
      <c r="E24" s="18"/>
      <c r="F24" s="19">
        <f t="shared" si="0"/>
        <v>0</v>
      </c>
      <c r="G24" s="19"/>
    </row>
    <row r="25" spans="1:7" s="14" customFormat="1" ht="22.8" customHeight="1">
      <c r="A25" s="32"/>
      <c r="B25" s="33" t="s">
        <v>39</v>
      </c>
      <c r="C25" s="34"/>
      <c r="D25" s="35"/>
      <c r="E25" s="35"/>
      <c r="F25" s="36">
        <f>SUM(F6:F24)</f>
        <v>0</v>
      </c>
      <c r="G25" s="36"/>
    </row>
    <row r="26" spans="1:7" ht="18" customHeight="1">
      <c r="A26" s="15" t="s">
        <v>3</v>
      </c>
      <c r="B26" s="16" t="s">
        <v>40</v>
      </c>
      <c r="C26" s="37"/>
      <c r="D26" s="18"/>
      <c r="E26" s="18"/>
      <c r="F26" s="19"/>
      <c r="G26" s="19"/>
    </row>
    <row r="27" spans="1:7" ht="108" customHeight="1">
      <c r="A27" s="20">
        <v>13</v>
      </c>
      <c r="B27" s="21" t="s">
        <v>240</v>
      </c>
      <c r="C27" s="39" t="s">
        <v>0</v>
      </c>
      <c r="D27" s="38">
        <v>70</v>
      </c>
      <c r="E27" s="88"/>
      <c r="F27" s="19">
        <f>+D27*E27</f>
        <v>0</v>
      </c>
      <c r="G27" s="19"/>
    </row>
    <row r="28" spans="1:7" ht="95.4" customHeight="1">
      <c r="A28" s="20">
        <v>14</v>
      </c>
      <c r="B28" s="21" t="s">
        <v>241</v>
      </c>
      <c r="C28" s="39" t="s">
        <v>0</v>
      </c>
      <c r="D28" s="38">
        <v>170</v>
      </c>
      <c r="E28" s="88"/>
      <c r="F28" s="19">
        <f>+D28*E28</f>
        <v>0</v>
      </c>
      <c r="G28" s="19"/>
    </row>
    <row r="29" spans="1:7" ht="126.6" customHeight="1">
      <c r="A29" s="20">
        <v>15</v>
      </c>
      <c r="B29" s="30" t="s">
        <v>242</v>
      </c>
      <c r="C29" s="39" t="s">
        <v>0</v>
      </c>
      <c r="D29" s="38">
        <v>10</v>
      </c>
      <c r="E29" s="88"/>
      <c r="F29" s="19">
        <f>+D29*E29</f>
        <v>0</v>
      </c>
      <c r="G29" s="19"/>
    </row>
    <row r="30" spans="1:7" ht="58.95" customHeight="1">
      <c r="A30" s="20">
        <v>16</v>
      </c>
      <c r="B30" s="40" t="s">
        <v>90</v>
      </c>
      <c r="C30" s="39" t="s">
        <v>0</v>
      </c>
      <c r="D30" s="38">
        <f>8-1</f>
        <v>7</v>
      </c>
      <c r="E30" s="38"/>
      <c r="F30" s="19">
        <f t="shared" ref="F30" si="1">+D30*E30</f>
        <v>0</v>
      </c>
      <c r="G30" s="19"/>
    </row>
    <row r="31" spans="1:7" s="14" customFormat="1" ht="21.6" customHeight="1">
      <c r="A31" s="32"/>
      <c r="B31" s="33" t="s">
        <v>41</v>
      </c>
      <c r="C31" s="34"/>
      <c r="D31" s="35"/>
      <c r="E31" s="35"/>
      <c r="F31" s="36">
        <f>SUM(F27:F30)</f>
        <v>0</v>
      </c>
      <c r="G31" s="36"/>
    </row>
    <row r="32" spans="1:7">
      <c r="A32" s="15" t="s">
        <v>4</v>
      </c>
      <c r="B32" s="16" t="s">
        <v>42</v>
      </c>
      <c r="C32" s="37"/>
      <c r="D32" s="18"/>
      <c r="E32" s="18"/>
      <c r="F32" s="19"/>
      <c r="G32" s="19"/>
    </row>
    <row r="33" spans="1:7" ht="54" customHeight="1">
      <c r="A33" s="20">
        <v>1</v>
      </c>
      <c r="B33" s="25" t="s">
        <v>43</v>
      </c>
      <c r="C33" s="39" t="s">
        <v>0</v>
      </c>
      <c r="D33" s="38" t="s">
        <v>23</v>
      </c>
      <c r="E33" s="38"/>
      <c r="F33" s="19"/>
      <c r="G33" s="19"/>
    </row>
    <row r="34" spans="1:7" ht="19.2" customHeight="1">
      <c r="A34" s="20">
        <v>2</v>
      </c>
      <c r="B34" s="42" t="s">
        <v>44</v>
      </c>
      <c r="C34" s="39" t="s">
        <v>0</v>
      </c>
      <c r="D34" s="38" t="s">
        <v>23</v>
      </c>
      <c r="E34" s="38"/>
      <c r="F34" s="19"/>
      <c r="G34" s="19"/>
    </row>
    <row r="35" spans="1:7" ht="51" customHeight="1">
      <c r="A35" s="20">
        <v>3</v>
      </c>
      <c r="B35" s="25" t="s">
        <v>45</v>
      </c>
      <c r="C35" s="39" t="s">
        <v>0</v>
      </c>
      <c r="D35" s="38">
        <f>1450</f>
        <v>1450</v>
      </c>
      <c r="E35" s="38"/>
      <c r="F35" s="19">
        <f>+D35*E35</f>
        <v>0</v>
      </c>
      <c r="G35" s="19"/>
    </row>
    <row r="36" spans="1:7" ht="21" customHeight="1">
      <c r="A36" s="43"/>
      <c r="B36" s="44" t="s">
        <v>46</v>
      </c>
      <c r="C36" s="45"/>
      <c r="D36" s="46"/>
      <c r="E36" s="46"/>
      <c r="F36" s="47">
        <f>SUM(F33:F35)</f>
        <v>0</v>
      </c>
      <c r="G36" s="47"/>
    </row>
    <row r="37" spans="1:7">
      <c r="A37" s="48" t="s">
        <v>5</v>
      </c>
      <c r="B37" s="49" t="s">
        <v>47</v>
      </c>
      <c r="C37" s="17"/>
      <c r="D37" s="18"/>
      <c r="E37" s="18"/>
      <c r="F37" s="19"/>
      <c r="G37" s="19"/>
    </row>
    <row r="38" spans="1:7">
      <c r="A38" s="20"/>
      <c r="B38" s="50" t="s">
        <v>48</v>
      </c>
      <c r="C38" s="22"/>
      <c r="D38" s="18"/>
      <c r="E38" s="18"/>
      <c r="F38" s="19"/>
      <c r="G38" s="19"/>
    </row>
    <row r="39" spans="1:7" ht="75.599999999999994" customHeight="1">
      <c r="A39" s="20">
        <v>1</v>
      </c>
      <c r="B39" s="40" t="s">
        <v>49</v>
      </c>
      <c r="C39" s="51"/>
      <c r="D39" s="18"/>
      <c r="E39" s="18"/>
      <c r="F39" s="19"/>
      <c r="G39" s="19"/>
    </row>
    <row r="40" spans="1:7">
      <c r="A40" s="27" t="s">
        <v>22</v>
      </c>
      <c r="B40" s="30" t="s">
        <v>50</v>
      </c>
      <c r="C40" s="28" t="s">
        <v>13</v>
      </c>
      <c r="D40" s="18">
        <v>2</v>
      </c>
      <c r="E40" s="18"/>
      <c r="F40" s="19">
        <f>+D40*E40</f>
        <v>0</v>
      </c>
      <c r="G40" s="19"/>
    </row>
    <row r="41" spans="1:7">
      <c r="A41" s="20" t="s">
        <v>27</v>
      </c>
      <c r="B41" s="40" t="s">
        <v>51</v>
      </c>
      <c r="C41" s="51" t="s">
        <v>13</v>
      </c>
      <c r="D41" s="18">
        <v>0</v>
      </c>
      <c r="E41" s="18"/>
      <c r="F41" s="19">
        <f t="shared" ref="F41:F46" si="2">+D41*E41</f>
        <v>0</v>
      </c>
      <c r="G41" s="19"/>
    </row>
    <row r="42" spans="1:7">
      <c r="A42" s="20" t="s">
        <v>29</v>
      </c>
      <c r="B42" s="40" t="s">
        <v>243</v>
      </c>
      <c r="C42" s="51" t="s">
        <v>13</v>
      </c>
      <c r="D42" s="18">
        <v>18</v>
      </c>
      <c r="E42" s="52"/>
      <c r="F42" s="19">
        <f>+D42*E42</f>
        <v>0</v>
      </c>
      <c r="G42" s="19"/>
    </row>
    <row r="43" spans="1:7">
      <c r="A43" s="20" t="s">
        <v>53</v>
      </c>
      <c r="B43" s="40" t="s">
        <v>52</v>
      </c>
      <c r="C43" s="51" t="s">
        <v>13</v>
      </c>
      <c r="D43" s="18">
        <v>0</v>
      </c>
      <c r="E43" s="18"/>
      <c r="F43" s="19">
        <f>+D43*E43</f>
        <v>0</v>
      </c>
      <c r="G43" s="19"/>
    </row>
    <row r="44" spans="1:7">
      <c r="A44" s="20" t="s">
        <v>55</v>
      </c>
      <c r="B44" s="40" t="s">
        <v>54</v>
      </c>
      <c r="C44" s="51" t="s">
        <v>13</v>
      </c>
      <c r="D44" s="18">
        <v>8</v>
      </c>
      <c r="E44" s="18"/>
      <c r="F44" s="19">
        <f t="shared" si="2"/>
        <v>0</v>
      </c>
      <c r="G44" s="19"/>
    </row>
    <row r="45" spans="1:7">
      <c r="A45" s="20" t="s">
        <v>151</v>
      </c>
      <c r="B45" s="40" t="s">
        <v>56</v>
      </c>
      <c r="C45" s="51" t="s">
        <v>13</v>
      </c>
      <c r="D45" s="18">
        <v>7</v>
      </c>
      <c r="E45" s="18"/>
      <c r="F45" s="19">
        <f t="shared" si="2"/>
        <v>0</v>
      </c>
      <c r="G45" s="19"/>
    </row>
    <row r="46" spans="1:7">
      <c r="A46" s="20"/>
      <c r="B46" s="40" t="s">
        <v>244</v>
      </c>
      <c r="C46" s="51" t="s">
        <v>13</v>
      </c>
      <c r="D46" s="18">
        <v>14</v>
      </c>
      <c r="E46" s="52"/>
      <c r="F46" s="19">
        <f t="shared" si="2"/>
        <v>0</v>
      </c>
      <c r="G46" s="19"/>
    </row>
    <row r="47" spans="1:7" s="255" customFormat="1" ht="21" customHeight="1">
      <c r="A47" s="20" t="s">
        <v>226</v>
      </c>
      <c r="B47" s="311" t="s">
        <v>57</v>
      </c>
      <c r="C47" s="312" t="s">
        <v>13</v>
      </c>
      <c r="D47" s="18">
        <v>4</v>
      </c>
      <c r="E47" s="18"/>
      <c r="F47" s="19">
        <f>+D47*E47</f>
        <v>0</v>
      </c>
      <c r="G47" s="19"/>
    </row>
    <row r="48" spans="1:7" ht="28.8" customHeight="1">
      <c r="A48" s="43"/>
      <c r="B48" s="44" t="s">
        <v>58</v>
      </c>
      <c r="C48" s="45"/>
      <c r="D48" s="46"/>
      <c r="E48" s="46"/>
      <c r="F48" s="47">
        <f>SUM(F38:F47)</f>
        <v>0</v>
      </c>
      <c r="G48" s="47"/>
    </row>
    <row r="49" spans="1:7">
      <c r="A49" s="15" t="s">
        <v>6</v>
      </c>
      <c r="B49" s="16" t="s">
        <v>59</v>
      </c>
      <c r="C49" s="17"/>
      <c r="D49" s="18"/>
      <c r="E49" s="18"/>
      <c r="F49" s="19"/>
      <c r="G49" s="19"/>
    </row>
    <row r="50" spans="1:7" ht="103.2" customHeight="1">
      <c r="A50" s="20">
        <v>1</v>
      </c>
      <c r="B50" s="40" t="s">
        <v>60</v>
      </c>
      <c r="C50" s="22" t="s">
        <v>10</v>
      </c>
      <c r="D50" s="52">
        <f>40-20</f>
        <v>20</v>
      </c>
      <c r="E50" s="18"/>
      <c r="F50" s="19">
        <f>+D50*E50</f>
        <v>0</v>
      </c>
      <c r="G50" s="19"/>
    </row>
    <row r="51" spans="1:7" ht="55.8" customHeight="1">
      <c r="A51" s="20">
        <v>2</v>
      </c>
      <c r="B51" s="53" t="s">
        <v>61</v>
      </c>
      <c r="C51" s="22" t="s">
        <v>10</v>
      </c>
      <c r="D51" s="18" t="s">
        <v>23</v>
      </c>
      <c r="E51" s="18"/>
      <c r="F51" s="19"/>
      <c r="G51" s="19"/>
    </row>
    <row r="52" spans="1:7" ht="24" customHeight="1">
      <c r="A52" s="43"/>
      <c r="B52" s="44" t="s">
        <v>62</v>
      </c>
      <c r="C52" s="45"/>
      <c r="D52" s="46"/>
      <c r="E52" s="46"/>
      <c r="F52" s="47">
        <f>SUM(F50:F51)</f>
        <v>0</v>
      </c>
      <c r="G52" s="47"/>
    </row>
    <row r="53" spans="1:7">
      <c r="A53" s="20"/>
      <c r="B53" s="50"/>
      <c r="C53" s="22"/>
      <c r="D53" s="18"/>
      <c r="E53" s="18"/>
      <c r="F53" s="19"/>
      <c r="G53" s="19"/>
    </row>
    <row r="54" spans="1:7" ht="15.6" customHeight="1">
      <c r="A54" s="15" t="s">
        <v>7</v>
      </c>
      <c r="B54" s="16" t="s">
        <v>63</v>
      </c>
      <c r="C54" s="17"/>
      <c r="D54" s="18"/>
      <c r="E54" s="18"/>
      <c r="F54" s="19"/>
      <c r="G54" s="19"/>
    </row>
    <row r="55" spans="1:7" ht="45" customHeight="1">
      <c r="A55" s="20">
        <v>1</v>
      </c>
      <c r="B55" s="54" t="s">
        <v>86</v>
      </c>
      <c r="C55" s="22" t="s">
        <v>0</v>
      </c>
      <c r="D55" s="52">
        <v>305</v>
      </c>
      <c r="E55" s="52"/>
      <c r="F55" s="19">
        <f>+D55*E55</f>
        <v>0</v>
      </c>
      <c r="G55" s="19"/>
    </row>
    <row r="56" spans="1:7" ht="46.2" customHeight="1">
      <c r="A56" s="20">
        <v>2</v>
      </c>
      <c r="B56" s="54" t="s">
        <v>91</v>
      </c>
      <c r="C56" s="22" t="s">
        <v>0</v>
      </c>
      <c r="D56" s="18">
        <v>0</v>
      </c>
      <c r="E56" s="52"/>
      <c r="F56" s="19">
        <f>+D56*E56</f>
        <v>0</v>
      </c>
      <c r="G56" s="19"/>
    </row>
    <row r="57" spans="1:7" ht="22.2" customHeight="1">
      <c r="A57" s="20">
        <v>3</v>
      </c>
      <c r="B57" s="25" t="s">
        <v>84</v>
      </c>
      <c r="C57" s="51" t="s">
        <v>64</v>
      </c>
      <c r="D57" s="18">
        <v>10</v>
      </c>
      <c r="E57" s="18"/>
      <c r="F57" s="19">
        <f>+D57*E57</f>
        <v>0</v>
      </c>
      <c r="G57" s="19"/>
    </row>
    <row r="58" spans="1:7" ht="24" customHeight="1">
      <c r="A58" s="20">
        <v>4</v>
      </c>
      <c r="B58" s="30" t="s">
        <v>85</v>
      </c>
      <c r="C58" s="55" t="s">
        <v>0</v>
      </c>
      <c r="D58" s="18" t="s">
        <v>23</v>
      </c>
      <c r="E58" s="18"/>
      <c r="F58" s="19"/>
      <c r="G58" s="19"/>
    </row>
    <row r="59" spans="1:7" ht="38.4" customHeight="1">
      <c r="A59" s="20">
        <v>5</v>
      </c>
      <c r="B59" s="56" t="s">
        <v>93</v>
      </c>
      <c r="C59" s="55" t="s">
        <v>0</v>
      </c>
      <c r="D59" s="18">
        <v>95</v>
      </c>
      <c r="E59" s="52"/>
      <c r="F59" s="19">
        <f t="shared" ref="F59" si="3">+D59*E59</f>
        <v>0</v>
      </c>
      <c r="G59" s="19"/>
    </row>
    <row r="60" spans="1:7" ht="43.8" customHeight="1">
      <c r="A60" s="20">
        <v>6</v>
      </c>
      <c r="B60" s="56" t="s">
        <v>76</v>
      </c>
      <c r="C60" s="55" t="s">
        <v>8</v>
      </c>
      <c r="D60" s="52">
        <v>1</v>
      </c>
      <c r="E60" s="89"/>
      <c r="F60" s="19">
        <f>+D60*E60</f>
        <v>0</v>
      </c>
      <c r="G60" s="19"/>
    </row>
    <row r="61" spans="1:7" ht="19.2" customHeight="1">
      <c r="A61" s="57">
        <v>7</v>
      </c>
      <c r="B61" s="21" t="s">
        <v>65</v>
      </c>
      <c r="C61" s="51"/>
      <c r="D61" s="58"/>
      <c r="E61" s="58"/>
      <c r="F61" s="59"/>
      <c r="G61" s="59"/>
    </row>
    <row r="62" spans="1:7" s="255" customFormat="1" ht="18" customHeight="1">
      <c r="A62" s="60" t="s">
        <v>22</v>
      </c>
      <c r="B62" s="256" t="s">
        <v>83</v>
      </c>
      <c r="C62" s="257" t="s">
        <v>13</v>
      </c>
      <c r="D62" s="310">
        <v>0</v>
      </c>
      <c r="E62" s="89"/>
      <c r="F62" s="19">
        <f>+D62*E62</f>
        <v>0</v>
      </c>
      <c r="G62" s="19"/>
    </row>
    <row r="63" spans="1:7" s="255" customFormat="1" ht="18" customHeight="1">
      <c r="A63" s="60" t="s">
        <v>27</v>
      </c>
      <c r="B63" s="256" t="s">
        <v>66</v>
      </c>
      <c r="C63" s="257" t="s">
        <v>13</v>
      </c>
      <c r="D63" s="61">
        <v>0</v>
      </c>
      <c r="E63" s="90"/>
      <c r="F63" s="19">
        <f>+D63*E63</f>
        <v>0</v>
      </c>
      <c r="G63" s="19"/>
    </row>
    <row r="64" spans="1:7">
      <c r="A64" s="60" t="s">
        <v>29</v>
      </c>
      <c r="B64" s="21" t="s">
        <v>67</v>
      </c>
      <c r="C64" s="51" t="s">
        <v>13</v>
      </c>
      <c r="D64" s="91">
        <v>0</v>
      </c>
      <c r="E64" s="89"/>
      <c r="F64" s="19">
        <f>+D64*E64</f>
        <v>0</v>
      </c>
      <c r="G64" s="19"/>
    </row>
    <row r="65" spans="1:7">
      <c r="A65" s="60" t="s">
        <v>53</v>
      </c>
      <c r="B65" s="21" t="s">
        <v>68</v>
      </c>
      <c r="C65" s="51" t="s">
        <v>13</v>
      </c>
      <c r="D65" s="61"/>
      <c r="E65" s="90"/>
      <c r="F65" s="19">
        <f>+D65*E65</f>
        <v>0</v>
      </c>
      <c r="G65" s="19"/>
    </row>
    <row r="66" spans="1:7" ht="25.8" customHeight="1">
      <c r="A66" s="60">
        <v>8</v>
      </c>
      <c r="B66" s="25" t="s">
        <v>69</v>
      </c>
      <c r="C66" s="51" t="s">
        <v>0</v>
      </c>
      <c r="D66" s="18" t="s">
        <v>23</v>
      </c>
      <c r="E66" s="18"/>
      <c r="F66" s="19" t="s">
        <v>24</v>
      </c>
      <c r="G66" s="19"/>
    </row>
    <row r="67" spans="1:7" ht="48" customHeight="1">
      <c r="A67" s="60">
        <v>9</v>
      </c>
      <c r="B67" s="25" t="s">
        <v>228</v>
      </c>
      <c r="C67" s="51" t="s">
        <v>227</v>
      </c>
      <c r="D67" s="18" t="s">
        <v>23</v>
      </c>
      <c r="E67" s="18"/>
      <c r="F67" s="19">
        <v>0</v>
      </c>
      <c r="G67" s="19"/>
    </row>
    <row r="68" spans="1:7" ht="115.8" customHeight="1">
      <c r="A68" s="60">
        <v>10</v>
      </c>
      <c r="B68" s="56" t="s">
        <v>222</v>
      </c>
      <c r="C68" s="51" t="s">
        <v>0</v>
      </c>
      <c r="D68" s="18">
        <v>1185</v>
      </c>
      <c r="E68" s="52"/>
      <c r="F68" s="19">
        <f>+D68*E68</f>
        <v>0</v>
      </c>
      <c r="G68" s="19"/>
    </row>
    <row r="69" spans="1:7" ht="40.799999999999997" customHeight="1">
      <c r="A69" s="60">
        <v>12</v>
      </c>
      <c r="B69" s="56" t="s">
        <v>92</v>
      </c>
      <c r="C69" s="41" t="s">
        <v>70</v>
      </c>
      <c r="D69" s="52">
        <v>60</v>
      </c>
      <c r="E69" s="52"/>
      <c r="F69" s="19">
        <f>+D69*E69</f>
        <v>0</v>
      </c>
      <c r="G69" s="19"/>
    </row>
    <row r="70" spans="1:7" ht="22.2" customHeight="1">
      <c r="A70" s="20">
        <v>13</v>
      </c>
      <c r="B70" s="56" t="s">
        <v>77</v>
      </c>
      <c r="C70" s="55" t="s">
        <v>0</v>
      </c>
      <c r="D70" s="52">
        <f>330*1.05</f>
        <v>346.5</v>
      </c>
      <c r="E70" s="18"/>
      <c r="F70" s="19">
        <f t="shared" ref="F70:F77" si="4">+D70*E70</f>
        <v>0</v>
      </c>
      <c r="G70" s="19"/>
    </row>
    <row r="71" spans="1:7" ht="24.6" customHeight="1">
      <c r="A71" s="20">
        <v>14</v>
      </c>
      <c r="B71" s="56" t="s">
        <v>71</v>
      </c>
      <c r="C71" s="55" t="s">
        <v>1</v>
      </c>
      <c r="D71" s="18">
        <v>70</v>
      </c>
      <c r="E71" s="18"/>
      <c r="F71" s="19">
        <f t="shared" si="4"/>
        <v>0</v>
      </c>
      <c r="G71" s="19"/>
    </row>
    <row r="72" spans="1:7" ht="30.6" customHeight="1">
      <c r="A72" s="20">
        <v>15</v>
      </c>
      <c r="B72" s="56" t="s">
        <v>72</v>
      </c>
      <c r="C72" s="55" t="s">
        <v>0</v>
      </c>
      <c r="D72" s="18">
        <v>1000</v>
      </c>
      <c r="E72" s="18"/>
      <c r="F72" s="19">
        <f t="shared" si="4"/>
        <v>0</v>
      </c>
      <c r="G72" s="19"/>
    </row>
    <row r="73" spans="1:7" ht="110.4" customHeight="1">
      <c r="A73" s="20">
        <v>16</v>
      </c>
      <c r="B73" s="56" t="s">
        <v>267</v>
      </c>
      <c r="C73" s="55" t="s">
        <v>0</v>
      </c>
      <c r="D73" s="52">
        <f>260*1.1</f>
        <v>286</v>
      </c>
      <c r="E73" s="18"/>
      <c r="F73" s="19">
        <f t="shared" ref="F73" si="5">+D73*E73</f>
        <v>0</v>
      </c>
      <c r="G73" s="19"/>
    </row>
    <row r="74" spans="1:7" ht="88.8" customHeight="1">
      <c r="A74" s="62">
        <v>17</v>
      </c>
      <c r="B74" s="21" t="s">
        <v>263</v>
      </c>
      <c r="C74" s="55" t="s">
        <v>0</v>
      </c>
      <c r="D74" s="18">
        <v>41</v>
      </c>
      <c r="E74" s="18"/>
      <c r="F74" s="19">
        <f t="shared" si="4"/>
        <v>0</v>
      </c>
      <c r="G74" s="19"/>
    </row>
    <row r="75" spans="1:7" ht="102.6" customHeight="1">
      <c r="A75" s="62">
        <v>18</v>
      </c>
      <c r="B75" s="21" t="s">
        <v>264</v>
      </c>
      <c r="C75" s="55" t="s">
        <v>0</v>
      </c>
      <c r="D75" s="18">
        <v>120</v>
      </c>
      <c r="E75" s="18"/>
      <c r="F75" s="19">
        <f t="shared" si="4"/>
        <v>0</v>
      </c>
      <c r="G75" s="19"/>
    </row>
    <row r="76" spans="1:7" ht="140.4" customHeight="1">
      <c r="A76" s="62">
        <v>19</v>
      </c>
      <c r="B76" s="21" t="s">
        <v>265</v>
      </c>
      <c r="C76" s="55" t="s">
        <v>0</v>
      </c>
      <c r="D76" s="18">
        <f>198*1.1</f>
        <v>217.8</v>
      </c>
      <c r="E76" s="18"/>
      <c r="F76" s="19">
        <f t="shared" si="4"/>
        <v>0</v>
      </c>
      <c r="G76" s="19"/>
    </row>
    <row r="77" spans="1:7" ht="125.4" customHeight="1">
      <c r="A77" s="62">
        <v>20</v>
      </c>
      <c r="B77" s="21" t="s">
        <v>266</v>
      </c>
      <c r="C77" s="55" t="s">
        <v>0</v>
      </c>
      <c r="D77" s="52">
        <f>100*1.1</f>
        <v>110.00000000000001</v>
      </c>
      <c r="E77" s="18"/>
      <c r="F77" s="19">
        <f t="shared" si="4"/>
        <v>0</v>
      </c>
      <c r="G77" s="19"/>
    </row>
    <row r="78" spans="1:7" ht="96.6" customHeight="1">
      <c r="A78" s="62">
        <v>21</v>
      </c>
      <c r="B78" s="21" t="s">
        <v>318</v>
      </c>
      <c r="C78" s="55" t="s">
        <v>13</v>
      </c>
      <c r="D78" s="18">
        <v>2</v>
      </c>
      <c r="E78" s="18"/>
      <c r="F78" s="19">
        <f t="shared" ref="F78" si="6">+D78*E78</f>
        <v>0</v>
      </c>
      <c r="G78" s="19"/>
    </row>
    <row r="79" spans="1:7">
      <c r="A79" s="62"/>
      <c r="B79" s="21"/>
      <c r="C79" s="51"/>
      <c r="D79" s="18"/>
      <c r="E79" s="18"/>
      <c r="F79" s="19"/>
      <c r="G79" s="19"/>
    </row>
    <row r="80" spans="1:7" s="14" customFormat="1" ht="24.6" customHeight="1">
      <c r="A80" s="32"/>
      <c r="B80" s="33" t="s">
        <v>73</v>
      </c>
      <c r="C80" s="34"/>
      <c r="D80" s="35"/>
      <c r="E80" s="35"/>
      <c r="F80" s="36">
        <f>SUM(F55:F79)</f>
        <v>0</v>
      </c>
      <c r="G80" s="36"/>
    </row>
    <row r="81" spans="1:7" s="63" customFormat="1" ht="18">
      <c r="A81" s="15" t="s">
        <v>87</v>
      </c>
      <c r="B81" s="16" t="s">
        <v>103</v>
      </c>
      <c r="C81" s="93"/>
      <c r="D81" s="94"/>
      <c r="E81" s="94"/>
      <c r="F81" s="95"/>
      <c r="G81" s="95"/>
    </row>
    <row r="82" spans="1:7" s="96" customFormat="1" ht="36.6" customHeight="1">
      <c r="A82" s="92">
        <v>1</v>
      </c>
      <c r="B82" s="86" t="s">
        <v>97</v>
      </c>
      <c r="C82" s="55" t="s">
        <v>13</v>
      </c>
      <c r="D82" s="1">
        <v>5</v>
      </c>
      <c r="E82" s="99"/>
      <c r="F82" s="19">
        <f>+D82*E82</f>
        <v>0</v>
      </c>
      <c r="G82" s="19"/>
    </row>
    <row r="83" spans="1:7" s="96" customFormat="1" ht="17.399999999999999" customHeight="1">
      <c r="A83" s="92">
        <v>2</v>
      </c>
      <c r="B83" s="97" t="s">
        <v>96</v>
      </c>
      <c r="C83" s="55" t="s">
        <v>13</v>
      </c>
      <c r="D83" s="1">
        <v>20</v>
      </c>
      <c r="E83" s="99"/>
      <c r="F83" s="19">
        <f t="shared" ref="F83:F89" si="7">+D83*E83</f>
        <v>0</v>
      </c>
      <c r="G83" s="19"/>
    </row>
    <row r="84" spans="1:7" s="96" customFormat="1" ht="17.399999999999999" customHeight="1">
      <c r="A84" s="92">
        <v>3</v>
      </c>
      <c r="B84" s="98" t="s">
        <v>262</v>
      </c>
      <c r="C84" s="55" t="s">
        <v>13</v>
      </c>
      <c r="D84" s="84">
        <v>1</v>
      </c>
      <c r="E84" s="99"/>
      <c r="F84" s="19">
        <f t="shared" si="7"/>
        <v>0</v>
      </c>
      <c r="G84" s="19"/>
    </row>
    <row r="85" spans="1:7" s="96" customFormat="1" ht="17.399999999999999" customHeight="1">
      <c r="A85" s="92">
        <v>4</v>
      </c>
      <c r="B85" s="85" t="s">
        <v>98</v>
      </c>
      <c r="C85" s="55" t="s">
        <v>13</v>
      </c>
      <c r="D85" s="1">
        <v>8</v>
      </c>
      <c r="E85" s="99"/>
      <c r="F85" s="19">
        <f t="shared" si="7"/>
        <v>0</v>
      </c>
      <c r="G85" s="19"/>
    </row>
    <row r="86" spans="1:7" s="96" customFormat="1" ht="17.399999999999999" customHeight="1">
      <c r="A86" s="92">
        <v>5</v>
      </c>
      <c r="B86" s="85" t="s">
        <v>99</v>
      </c>
      <c r="C86" s="55" t="s">
        <v>13</v>
      </c>
      <c r="D86" s="1">
        <v>15</v>
      </c>
      <c r="E86" s="99"/>
      <c r="F86" s="19">
        <f t="shared" si="7"/>
        <v>0</v>
      </c>
      <c r="G86" s="19"/>
    </row>
    <row r="87" spans="1:7" s="96" customFormat="1" ht="17.399999999999999" customHeight="1">
      <c r="A87" s="92">
        <v>6</v>
      </c>
      <c r="B87" s="98" t="s">
        <v>100</v>
      </c>
      <c r="C87" s="55" t="s">
        <v>13</v>
      </c>
      <c r="D87" s="84">
        <v>12</v>
      </c>
      <c r="E87" s="99"/>
      <c r="F87" s="19">
        <f t="shared" si="7"/>
        <v>0</v>
      </c>
      <c r="G87" s="19"/>
    </row>
    <row r="88" spans="1:7" s="96" customFormat="1" ht="17.399999999999999" customHeight="1">
      <c r="A88" s="92">
        <v>7</v>
      </c>
      <c r="B88" s="98" t="s">
        <v>101</v>
      </c>
      <c r="C88" s="55" t="s">
        <v>13</v>
      </c>
      <c r="D88" s="84">
        <v>4</v>
      </c>
      <c r="E88" s="99"/>
      <c r="F88" s="19">
        <f t="shared" si="7"/>
        <v>0</v>
      </c>
      <c r="G88" s="19"/>
    </row>
    <row r="89" spans="1:7" s="96" customFormat="1" ht="17.399999999999999" customHeight="1">
      <c r="A89" s="92">
        <v>8</v>
      </c>
      <c r="B89" s="98" t="s">
        <v>102</v>
      </c>
      <c r="C89" s="55" t="s">
        <v>13</v>
      </c>
      <c r="D89" s="84">
        <v>5</v>
      </c>
      <c r="E89" s="99"/>
      <c r="F89" s="19">
        <f t="shared" si="7"/>
        <v>0</v>
      </c>
      <c r="G89" s="19"/>
    </row>
    <row r="90" spans="1:7">
      <c r="A90" s="92"/>
      <c r="B90" s="2"/>
      <c r="C90" s="55"/>
      <c r="D90" s="1"/>
      <c r="E90" s="99"/>
      <c r="F90" s="19"/>
      <c r="G90" s="19"/>
    </row>
    <row r="91" spans="1:7" s="96" customFormat="1" ht="18" customHeight="1">
      <c r="A91" s="92">
        <v>1</v>
      </c>
      <c r="B91" s="97" t="s">
        <v>94</v>
      </c>
      <c r="C91" s="55" t="s">
        <v>13</v>
      </c>
      <c r="D91" s="1">
        <v>11</v>
      </c>
      <c r="E91" s="99"/>
      <c r="F91" s="19">
        <f t="shared" ref="F91:F92" si="8">+D91*E91</f>
        <v>0</v>
      </c>
      <c r="G91" s="19"/>
    </row>
    <row r="92" spans="1:7" s="96" customFormat="1" ht="18" customHeight="1">
      <c r="A92" s="92">
        <v>2</v>
      </c>
      <c r="B92" s="97" t="s">
        <v>95</v>
      </c>
      <c r="C92" s="55" t="s">
        <v>13</v>
      </c>
      <c r="D92" s="1">
        <v>14</v>
      </c>
      <c r="E92" s="99"/>
      <c r="F92" s="19">
        <f t="shared" si="8"/>
        <v>0</v>
      </c>
      <c r="G92" s="19"/>
    </row>
    <row r="93" spans="1:7" s="14" customFormat="1" ht="24.6" customHeight="1">
      <c r="A93" s="32"/>
      <c r="B93" s="33"/>
      <c r="C93" s="34"/>
      <c r="D93" s="35"/>
      <c r="E93" s="35"/>
      <c r="F93" s="36">
        <f>SUM(F82:F92)</f>
        <v>0</v>
      </c>
      <c r="G93" s="36"/>
    </row>
    <row r="94" spans="1:7" ht="36" customHeight="1"/>
    <row r="95" spans="1:7" s="262" customFormat="1" ht="21" customHeight="1">
      <c r="C95" s="321" t="s">
        <v>74</v>
      </c>
      <c r="F95" s="322">
        <f>F25+F31+F36+F48+F52+F80+F93</f>
        <v>0</v>
      </c>
      <c r="G95" s="323"/>
    </row>
    <row r="96" spans="1:7" s="63" customFormat="1" ht="18">
      <c r="C96" s="64"/>
      <c r="F96" s="3"/>
      <c r="G96" s="3"/>
    </row>
    <row r="97" spans="3:7" s="63" customFormat="1" ht="18">
      <c r="C97" s="64"/>
      <c r="F97" s="3"/>
      <c r="G97" s="3"/>
    </row>
  </sheetData>
  <mergeCells count="2">
    <mergeCell ref="A3:E3"/>
    <mergeCell ref="A2:G2"/>
  </mergeCells>
  <dataValidations count="1">
    <dataValidation showInputMessage="1" showErrorMessage="1" sqref="B60 B70:B93" xr:uid="{242B9613-3F1D-4F62-8B7C-903AD97AE8B4}"/>
  </dataValidations>
  <printOptions horizontalCentered="1"/>
  <pageMargins left="0.23622047244094491" right="0.23622047244094491" top="0.55118110236220474" bottom="0.55118110236220474" header="0.11811023622047245" footer="0.11811023622047245"/>
  <pageSetup paperSize="8" scale="76" fitToHeight="0" orientation="portrait" r:id="rId1"/>
  <ignoredErrors>
    <ignoredError sqref="D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1D7A-B328-4963-B2BE-6ADF9447880D}">
  <sheetPr>
    <tabColor theme="7" tint="0.59999389629810485"/>
    <pageSetUpPr fitToPage="1"/>
  </sheetPr>
  <dimension ref="A2:J127"/>
  <sheetViews>
    <sheetView zoomScale="80" zoomScaleNormal="80" workbookViewId="0">
      <pane xSplit="2" ySplit="5" topLeftCell="C59" activePane="bottomRight" state="frozen"/>
      <selection pane="topRight" activeCell="C1" sqref="C1"/>
      <selection pane="bottomLeft" activeCell="A6" sqref="A6"/>
      <selection pane="bottomRight" activeCell="C68" sqref="C68"/>
    </sheetView>
  </sheetViews>
  <sheetFormatPr defaultColWidth="9.109375" defaultRowHeight="13.8"/>
  <cols>
    <col min="1" max="1" width="8.109375" style="145" customWidth="1"/>
    <col min="2" max="2" width="62.21875" style="153" customWidth="1"/>
    <col min="3" max="3" width="8.5546875" style="154" customWidth="1"/>
    <col min="4" max="4" width="14.6640625" style="155" customWidth="1"/>
    <col min="5" max="5" width="13.88671875" style="151" customWidth="1"/>
    <col min="6" max="6" width="14.5546875" style="151" customWidth="1"/>
    <col min="7" max="7" width="16" style="152" customWidth="1"/>
    <col min="8" max="8" width="17.109375" style="152" customWidth="1"/>
    <col min="9" max="9" width="24.5546875" style="103" customWidth="1"/>
    <col min="10" max="225" width="9.109375" style="103"/>
    <col min="226" max="226" width="8.109375" style="103" customWidth="1"/>
    <col min="227" max="227" width="62.21875" style="103" customWidth="1"/>
    <col min="228" max="228" width="8.5546875" style="103" customWidth="1"/>
    <col min="229" max="229" width="9.44140625" style="103" customWidth="1"/>
    <col min="230" max="230" width="13.88671875" style="103" customWidth="1"/>
    <col min="231" max="232" width="14.5546875" style="103" customWidth="1"/>
    <col min="233" max="233" width="17.109375" style="103" customWidth="1"/>
    <col min="234" max="234" width="14.33203125" style="103" customWidth="1"/>
    <col min="235" max="235" width="15" style="103" customWidth="1"/>
    <col min="236" max="236" width="0" style="103" hidden="1" customWidth="1"/>
    <col min="237" max="481" width="9.109375" style="103"/>
    <col min="482" max="482" width="8.109375" style="103" customWidth="1"/>
    <col min="483" max="483" width="62.21875" style="103" customWidth="1"/>
    <col min="484" max="484" width="8.5546875" style="103" customWidth="1"/>
    <col min="485" max="485" width="9.44140625" style="103" customWidth="1"/>
    <col min="486" max="486" width="13.88671875" style="103" customWidth="1"/>
    <col min="487" max="488" width="14.5546875" style="103" customWidth="1"/>
    <col min="489" max="489" width="17.109375" style="103" customWidth="1"/>
    <col min="490" max="490" width="14.33203125" style="103" customWidth="1"/>
    <col min="491" max="491" width="15" style="103" customWidth="1"/>
    <col min="492" max="492" width="0" style="103" hidden="1" customWidth="1"/>
    <col min="493" max="737" width="9.109375" style="103"/>
    <col min="738" max="738" width="8.109375" style="103" customWidth="1"/>
    <col min="739" max="739" width="62.21875" style="103" customWidth="1"/>
    <col min="740" max="740" width="8.5546875" style="103" customWidth="1"/>
    <col min="741" max="741" width="9.44140625" style="103" customWidth="1"/>
    <col min="742" max="742" width="13.88671875" style="103" customWidth="1"/>
    <col min="743" max="744" width="14.5546875" style="103" customWidth="1"/>
    <col min="745" max="745" width="17.109375" style="103" customWidth="1"/>
    <col min="746" max="746" width="14.33203125" style="103" customWidth="1"/>
    <col min="747" max="747" width="15" style="103" customWidth="1"/>
    <col min="748" max="748" width="0" style="103" hidden="1" customWidth="1"/>
    <col min="749" max="993" width="9.109375" style="103"/>
    <col min="994" max="994" width="8.109375" style="103" customWidth="1"/>
    <col min="995" max="995" width="62.21875" style="103" customWidth="1"/>
    <col min="996" max="996" width="8.5546875" style="103" customWidth="1"/>
    <col min="997" max="997" width="9.44140625" style="103" customWidth="1"/>
    <col min="998" max="998" width="13.88671875" style="103" customWidth="1"/>
    <col min="999" max="1000" width="14.5546875" style="103" customWidth="1"/>
    <col min="1001" max="1001" width="17.109375" style="103" customWidth="1"/>
    <col min="1002" max="1002" width="14.33203125" style="103" customWidth="1"/>
    <col min="1003" max="1003" width="15" style="103" customWidth="1"/>
    <col min="1004" max="1004" width="0" style="103" hidden="1" customWidth="1"/>
    <col min="1005" max="1249" width="9.109375" style="103"/>
    <col min="1250" max="1250" width="8.109375" style="103" customWidth="1"/>
    <col min="1251" max="1251" width="62.21875" style="103" customWidth="1"/>
    <col min="1252" max="1252" width="8.5546875" style="103" customWidth="1"/>
    <col min="1253" max="1253" width="9.44140625" style="103" customWidth="1"/>
    <col min="1254" max="1254" width="13.88671875" style="103" customWidth="1"/>
    <col min="1255" max="1256" width="14.5546875" style="103" customWidth="1"/>
    <col min="1257" max="1257" width="17.109375" style="103" customWidth="1"/>
    <col min="1258" max="1258" width="14.33203125" style="103" customWidth="1"/>
    <col min="1259" max="1259" width="15" style="103" customWidth="1"/>
    <col min="1260" max="1260" width="0" style="103" hidden="1" customWidth="1"/>
    <col min="1261" max="1505" width="9.109375" style="103"/>
    <col min="1506" max="1506" width="8.109375" style="103" customWidth="1"/>
    <col min="1507" max="1507" width="62.21875" style="103" customWidth="1"/>
    <col min="1508" max="1508" width="8.5546875" style="103" customWidth="1"/>
    <col min="1509" max="1509" width="9.44140625" style="103" customWidth="1"/>
    <col min="1510" max="1510" width="13.88671875" style="103" customWidth="1"/>
    <col min="1511" max="1512" width="14.5546875" style="103" customWidth="1"/>
    <col min="1513" max="1513" width="17.109375" style="103" customWidth="1"/>
    <col min="1514" max="1514" width="14.33203125" style="103" customWidth="1"/>
    <col min="1515" max="1515" width="15" style="103" customWidth="1"/>
    <col min="1516" max="1516" width="0" style="103" hidden="1" customWidth="1"/>
    <col min="1517" max="1761" width="9.109375" style="103"/>
    <col min="1762" max="1762" width="8.109375" style="103" customWidth="1"/>
    <col min="1763" max="1763" width="62.21875" style="103" customWidth="1"/>
    <col min="1764" max="1764" width="8.5546875" style="103" customWidth="1"/>
    <col min="1765" max="1765" width="9.44140625" style="103" customWidth="1"/>
    <col min="1766" max="1766" width="13.88671875" style="103" customWidth="1"/>
    <col min="1767" max="1768" width="14.5546875" style="103" customWidth="1"/>
    <col min="1769" max="1769" width="17.109375" style="103" customWidth="1"/>
    <col min="1770" max="1770" width="14.33203125" style="103" customWidth="1"/>
    <col min="1771" max="1771" width="15" style="103" customWidth="1"/>
    <col min="1772" max="1772" width="0" style="103" hidden="1" customWidth="1"/>
    <col min="1773" max="2017" width="9.109375" style="103"/>
    <col min="2018" max="2018" width="8.109375" style="103" customWidth="1"/>
    <col min="2019" max="2019" width="62.21875" style="103" customWidth="1"/>
    <col min="2020" max="2020" width="8.5546875" style="103" customWidth="1"/>
    <col min="2021" max="2021" width="9.44140625" style="103" customWidth="1"/>
    <col min="2022" max="2022" width="13.88671875" style="103" customWidth="1"/>
    <col min="2023" max="2024" width="14.5546875" style="103" customWidth="1"/>
    <col min="2025" max="2025" width="17.109375" style="103" customWidth="1"/>
    <col min="2026" max="2026" width="14.33203125" style="103" customWidth="1"/>
    <col min="2027" max="2027" width="15" style="103" customWidth="1"/>
    <col min="2028" max="2028" width="0" style="103" hidden="1" customWidth="1"/>
    <col min="2029" max="2273" width="9.109375" style="103"/>
    <col min="2274" max="2274" width="8.109375" style="103" customWidth="1"/>
    <col min="2275" max="2275" width="62.21875" style="103" customWidth="1"/>
    <col min="2276" max="2276" width="8.5546875" style="103" customWidth="1"/>
    <col min="2277" max="2277" width="9.44140625" style="103" customWidth="1"/>
    <col min="2278" max="2278" width="13.88671875" style="103" customWidth="1"/>
    <col min="2279" max="2280" width="14.5546875" style="103" customWidth="1"/>
    <col min="2281" max="2281" width="17.109375" style="103" customWidth="1"/>
    <col min="2282" max="2282" width="14.33203125" style="103" customWidth="1"/>
    <col min="2283" max="2283" width="15" style="103" customWidth="1"/>
    <col min="2284" max="2284" width="0" style="103" hidden="1" customWidth="1"/>
    <col min="2285" max="2529" width="9.109375" style="103"/>
    <col min="2530" max="2530" width="8.109375" style="103" customWidth="1"/>
    <col min="2531" max="2531" width="62.21875" style="103" customWidth="1"/>
    <col min="2532" max="2532" width="8.5546875" style="103" customWidth="1"/>
    <col min="2533" max="2533" width="9.44140625" style="103" customWidth="1"/>
    <col min="2534" max="2534" width="13.88671875" style="103" customWidth="1"/>
    <col min="2535" max="2536" width="14.5546875" style="103" customWidth="1"/>
    <col min="2537" max="2537" width="17.109375" style="103" customWidth="1"/>
    <col min="2538" max="2538" width="14.33203125" style="103" customWidth="1"/>
    <col min="2539" max="2539" width="15" style="103" customWidth="1"/>
    <col min="2540" max="2540" width="0" style="103" hidden="1" customWidth="1"/>
    <col min="2541" max="2785" width="9.109375" style="103"/>
    <col min="2786" max="2786" width="8.109375" style="103" customWidth="1"/>
    <col min="2787" max="2787" width="62.21875" style="103" customWidth="1"/>
    <col min="2788" max="2788" width="8.5546875" style="103" customWidth="1"/>
    <col min="2789" max="2789" width="9.44140625" style="103" customWidth="1"/>
    <col min="2790" max="2790" width="13.88671875" style="103" customWidth="1"/>
    <col min="2791" max="2792" width="14.5546875" style="103" customWidth="1"/>
    <col min="2793" max="2793" width="17.109375" style="103" customWidth="1"/>
    <col min="2794" max="2794" width="14.33203125" style="103" customWidth="1"/>
    <col min="2795" max="2795" width="15" style="103" customWidth="1"/>
    <col min="2796" max="2796" width="0" style="103" hidden="1" customWidth="1"/>
    <col min="2797" max="3041" width="9.109375" style="103"/>
    <col min="3042" max="3042" width="8.109375" style="103" customWidth="1"/>
    <col min="3043" max="3043" width="62.21875" style="103" customWidth="1"/>
    <col min="3044" max="3044" width="8.5546875" style="103" customWidth="1"/>
    <col min="3045" max="3045" width="9.44140625" style="103" customWidth="1"/>
    <col min="3046" max="3046" width="13.88671875" style="103" customWidth="1"/>
    <col min="3047" max="3048" width="14.5546875" style="103" customWidth="1"/>
    <col min="3049" max="3049" width="17.109375" style="103" customWidth="1"/>
    <col min="3050" max="3050" width="14.33203125" style="103" customWidth="1"/>
    <col min="3051" max="3051" width="15" style="103" customWidth="1"/>
    <col min="3052" max="3052" width="0" style="103" hidden="1" customWidth="1"/>
    <col min="3053" max="3297" width="9.109375" style="103"/>
    <col min="3298" max="3298" width="8.109375" style="103" customWidth="1"/>
    <col min="3299" max="3299" width="62.21875" style="103" customWidth="1"/>
    <col min="3300" max="3300" width="8.5546875" style="103" customWidth="1"/>
    <col min="3301" max="3301" width="9.44140625" style="103" customWidth="1"/>
    <col min="3302" max="3302" width="13.88671875" style="103" customWidth="1"/>
    <col min="3303" max="3304" width="14.5546875" style="103" customWidth="1"/>
    <col min="3305" max="3305" width="17.109375" style="103" customWidth="1"/>
    <col min="3306" max="3306" width="14.33203125" style="103" customWidth="1"/>
    <col min="3307" max="3307" width="15" style="103" customWidth="1"/>
    <col min="3308" max="3308" width="0" style="103" hidden="1" customWidth="1"/>
    <col min="3309" max="3553" width="9.109375" style="103"/>
    <col min="3554" max="3554" width="8.109375" style="103" customWidth="1"/>
    <col min="3555" max="3555" width="62.21875" style="103" customWidth="1"/>
    <col min="3556" max="3556" width="8.5546875" style="103" customWidth="1"/>
    <col min="3557" max="3557" width="9.44140625" style="103" customWidth="1"/>
    <col min="3558" max="3558" width="13.88671875" style="103" customWidth="1"/>
    <col min="3559" max="3560" width="14.5546875" style="103" customWidth="1"/>
    <col min="3561" max="3561" width="17.109375" style="103" customWidth="1"/>
    <col min="3562" max="3562" width="14.33203125" style="103" customWidth="1"/>
    <col min="3563" max="3563" width="15" style="103" customWidth="1"/>
    <col min="3564" max="3564" width="0" style="103" hidden="1" customWidth="1"/>
    <col min="3565" max="3809" width="9.109375" style="103"/>
    <col min="3810" max="3810" width="8.109375" style="103" customWidth="1"/>
    <col min="3811" max="3811" width="62.21875" style="103" customWidth="1"/>
    <col min="3812" max="3812" width="8.5546875" style="103" customWidth="1"/>
    <col min="3813" max="3813" width="9.44140625" style="103" customWidth="1"/>
    <col min="3814" max="3814" width="13.88671875" style="103" customWidth="1"/>
    <col min="3815" max="3816" width="14.5546875" style="103" customWidth="1"/>
    <col min="3817" max="3817" width="17.109375" style="103" customWidth="1"/>
    <col min="3818" max="3818" width="14.33203125" style="103" customWidth="1"/>
    <col min="3819" max="3819" width="15" style="103" customWidth="1"/>
    <col min="3820" max="3820" width="0" style="103" hidden="1" customWidth="1"/>
    <col min="3821" max="4065" width="9.109375" style="103"/>
    <col min="4066" max="4066" width="8.109375" style="103" customWidth="1"/>
    <col min="4067" max="4067" width="62.21875" style="103" customWidth="1"/>
    <col min="4068" max="4068" width="8.5546875" style="103" customWidth="1"/>
    <col min="4069" max="4069" width="9.44140625" style="103" customWidth="1"/>
    <col min="4070" max="4070" width="13.88671875" style="103" customWidth="1"/>
    <col min="4071" max="4072" width="14.5546875" style="103" customWidth="1"/>
    <col min="4073" max="4073" width="17.109375" style="103" customWidth="1"/>
    <col min="4074" max="4074" width="14.33203125" style="103" customWidth="1"/>
    <col min="4075" max="4075" width="15" style="103" customWidth="1"/>
    <col min="4076" max="4076" width="0" style="103" hidden="1" customWidth="1"/>
    <col min="4077" max="4321" width="9.109375" style="103"/>
    <col min="4322" max="4322" width="8.109375" style="103" customWidth="1"/>
    <col min="4323" max="4323" width="62.21875" style="103" customWidth="1"/>
    <col min="4324" max="4324" width="8.5546875" style="103" customWidth="1"/>
    <col min="4325" max="4325" width="9.44140625" style="103" customWidth="1"/>
    <col min="4326" max="4326" width="13.88671875" style="103" customWidth="1"/>
    <col min="4327" max="4328" width="14.5546875" style="103" customWidth="1"/>
    <col min="4329" max="4329" width="17.109375" style="103" customWidth="1"/>
    <col min="4330" max="4330" width="14.33203125" style="103" customWidth="1"/>
    <col min="4331" max="4331" width="15" style="103" customWidth="1"/>
    <col min="4332" max="4332" width="0" style="103" hidden="1" customWidth="1"/>
    <col min="4333" max="4577" width="9.109375" style="103"/>
    <col min="4578" max="4578" width="8.109375" style="103" customWidth="1"/>
    <col min="4579" max="4579" width="62.21875" style="103" customWidth="1"/>
    <col min="4580" max="4580" width="8.5546875" style="103" customWidth="1"/>
    <col min="4581" max="4581" width="9.44140625" style="103" customWidth="1"/>
    <col min="4582" max="4582" width="13.88671875" style="103" customWidth="1"/>
    <col min="4583" max="4584" width="14.5546875" style="103" customWidth="1"/>
    <col min="4585" max="4585" width="17.109375" style="103" customWidth="1"/>
    <col min="4586" max="4586" width="14.33203125" style="103" customWidth="1"/>
    <col min="4587" max="4587" width="15" style="103" customWidth="1"/>
    <col min="4588" max="4588" width="0" style="103" hidden="1" customWidth="1"/>
    <col min="4589" max="4833" width="9.109375" style="103"/>
    <col min="4834" max="4834" width="8.109375" style="103" customWidth="1"/>
    <col min="4835" max="4835" width="62.21875" style="103" customWidth="1"/>
    <col min="4836" max="4836" width="8.5546875" style="103" customWidth="1"/>
    <col min="4837" max="4837" width="9.44140625" style="103" customWidth="1"/>
    <col min="4838" max="4838" width="13.88671875" style="103" customWidth="1"/>
    <col min="4839" max="4840" width="14.5546875" style="103" customWidth="1"/>
    <col min="4841" max="4841" width="17.109375" style="103" customWidth="1"/>
    <col min="4842" max="4842" width="14.33203125" style="103" customWidth="1"/>
    <col min="4843" max="4843" width="15" style="103" customWidth="1"/>
    <col min="4844" max="4844" width="0" style="103" hidden="1" customWidth="1"/>
    <col min="4845" max="5089" width="9.109375" style="103"/>
    <col min="5090" max="5090" width="8.109375" style="103" customWidth="1"/>
    <col min="5091" max="5091" width="62.21875" style="103" customWidth="1"/>
    <col min="5092" max="5092" width="8.5546875" style="103" customWidth="1"/>
    <col min="5093" max="5093" width="9.44140625" style="103" customWidth="1"/>
    <col min="5094" max="5094" width="13.88671875" style="103" customWidth="1"/>
    <col min="5095" max="5096" width="14.5546875" style="103" customWidth="1"/>
    <col min="5097" max="5097" width="17.109375" style="103" customWidth="1"/>
    <col min="5098" max="5098" width="14.33203125" style="103" customWidth="1"/>
    <col min="5099" max="5099" width="15" style="103" customWidth="1"/>
    <col min="5100" max="5100" width="0" style="103" hidden="1" customWidth="1"/>
    <col min="5101" max="5345" width="9.109375" style="103"/>
    <col min="5346" max="5346" width="8.109375" style="103" customWidth="1"/>
    <col min="5347" max="5347" width="62.21875" style="103" customWidth="1"/>
    <col min="5348" max="5348" width="8.5546875" style="103" customWidth="1"/>
    <col min="5349" max="5349" width="9.44140625" style="103" customWidth="1"/>
    <col min="5350" max="5350" width="13.88671875" style="103" customWidth="1"/>
    <col min="5351" max="5352" width="14.5546875" style="103" customWidth="1"/>
    <col min="5353" max="5353" width="17.109375" style="103" customWidth="1"/>
    <col min="5354" max="5354" width="14.33203125" style="103" customWidth="1"/>
    <col min="5355" max="5355" width="15" style="103" customWidth="1"/>
    <col min="5356" max="5356" width="0" style="103" hidden="1" customWidth="1"/>
    <col min="5357" max="5601" width="9.109375" style="103"/>
    <col min="5602" max="5602" width="8.109375" style="103" customWidth="1"/>
    <col min="5603" max="5603" width="62.21875" style="103" customWidth="1"/>
    <col min="5604" max="5604" width="8.5546875" style="103" customWidth="1"/>
    <col min="5605" max="5605" width="9.44140625" style="103" customWidth="1"/>
    <col min="5606" max="5606" width="13.88671875" style="103" customWidth="1"/>
    <col min="5607" max="5608" width="14.5546875" style="103" customWidth="1"/>
    <col min="5609" max="5609" width="17.109375" style="103" customWidth="1"/>
    <col min="5610" max="5610" width="14.33203125" style="103" customWidth="1"/>
    <col min="5611" max="5611" width="15" style="103" customWidth="1"/>
    <col min="5612" max="5612" width="0" style="103" hidden="1" customWidth="1"/>
    <col min="5613" max="5857" width="9.109375" style="103"/>
    <col min="5858" max="5858" width="8.109375" style="103" customWidth="1"/>
    <col min="5859" max="5859" width="62.21875" style="103" customWidth="1"/>
    <col min="5860" max="5860" width="8.5546875" style="103" customWidth="1"/>
    <col min="5861" max="5861" width="9.44140625" style="103" customWidth="1"/>
    <col min="5862" max="5862" width="13.88671875" style="103" customWidth="1"/>
    <col min="5863" max="5864" width="14.5546875" style="103" customWidth="1"/>
    <col min="5865" max="5865" width="17.109375" style="103" customWidth="1"/>
    <col min="5866" max="5866" width="14.33203125" style="103" customWidth="1"/>
    <col min="5867" max="5867" width="15" style="103" customWidth="1"/>
    <col min="5868" max="5868" width="0" style="103" hidden="1" customWidth="1"/>
    <col min="5869" max="6113" width="9.109375" style="103"/>
    <col min="6114" max="6114" width="8.109375" style="103" customWidth="1"/>
    <col min="6115" max="6115" width="62.21875" style="103" customWidth="1"/>
    <col min="6116" max="6116" width="8.5546875" style="103" customWidth="1"/>
    <col min="6117" max="6117" width="9.44140625" style="103" customWidth="1"/>
    <col min="6118" max="6118" width="13.88671875" style="103" customWidth="1"/>
    <col min="6119" max="6120" width="14.5546875" style="103" customWidth="1"/>
    <col min="6121" max="6121" width="17.109375" style="103" customWidth="1"/>
    <col min="6122" max="6122" width="14.33203125" style="103" customWidth="1"/>
    <col min="6123" max="6123" width="15" style="103" customWidth="1"/>
    <col min="6124" max="6124" width="0" style="103" hidden="1" customWidth="1"/>
    <col min="6125" max="6369" width="9.109375" style="103"/>
    <col min="6370" max="6370" width="8.109375" style="103" customWidth="1"/>
    <col min="6371" max="6371" width="62.21875" style="103" customWidth="1"/>
    <col min="6372" max="6372" width="8.5546875" style="103" customWidth="1"/>
    <col min="6373" max="6373" width="9.44140625" style="103" customWidth="1"/>
    <col min="6374" max="6374" width="13.88671875" style="103" customWidth="1"/>
    <col min="6375" max="6376" width="14.5546875" style="103" customWidth="1"/>
    <col min="6377" max="6377" width="17.109375" style="103" customWidth="1"/>
    <col min="6378" max="6378" width="14.33203125" style="103" customWidth="1"/>
    <col min="6379" max="6379" width="15" style="103" customWidth="1"/>
    <col min="6380" max="6380" width="0" style="103" hidden="1" customWidth="1"/>
    <col min="6381" max="6625" width="9.109375" style="103"/>
    <col min="6626" max="6626" width="8.109375" style="103" customWidth="1"/>
    <col min="6627" max="6627" width="62.21875" style="103" customWidth="1"/>
    <col min="6628" max="6628" width="8.5546875" style="103" customWidth="1"/>
    <col min="6629" max="6629" width="9.44140625" style="103" customWidth="1"/>
    <col min="6630" max="6630" width="13.88671875" style="103" customWidth="1"/>
    <col min="6631" max="6632" width="14.5546875" style="103" customWidth="1"/>
    <col min="6633" max="6633" width="17.109375" style="103" customWidth="1"/>
    <col min="6634" max="6634" width="14.33203125" style="103" customWidth="1"/>
    <col min="6635" max="6635" width="15" style="103" customWidth="1"/>
    <col min="6636" max="6636" width="0" style="103" hidden="1" customWidth="1"/>
    <col min="6637" max="6881" width="9.109375" style="103"/>
    <col min="6882" max="6882" width="8.109375" style="103" customWidth="1"/>
    <col min="6883" max="6883" width="62.21875" style="103" customWidth="1"/>
    <col min="6884" max="6884" width="8.5546875" style="103" customWidth="1"/>
    <col min="6885" max="6885" width="9.44140625" style="103" customWidth="1"/>
    <col min="6886" max="6886" width="13.88671875" style="103" customWidth="1"/>
    <col min="6887" max="6888" width="14.5546875" style="103" customWidth="1"/>
    <col min="6889" max="6889" width="17.109375" style="103" customWidth="1"/>
    <col min="6890" max="6890" width="14.33203125" style="103" customWidth="1"/>
    <col min="6891" max="6891" width="15" style="103" customWidth="1"/>
    <col min="6892" max="6892" width="0" style="103" hidden="1" customWidth="1"/>
    <col min="6893" max="7137" width="9.109375" style="103"/>
    <col min="7138" max="7138" width="8.109375" style="103" customWidth="1"/>
    <col min="7139" max="7139" width="62.21875" style="103" customWidth="1"/>
    <col min="7140" max="7140" width="8.5546875" style="103" customWidth="1"/>
    <col min="7141" max="7141" width="9.44140625" style="103" customWidth="1"/>
    <col min="7142" max="7142" width="13.88671875" style="103" customWidth="1"/>
    <col min="7143" max="7144" width="14.5546875" style="103" customWidth="1"/>
    <col min="7145" max="7145" width="17.109375" style="103" customWidth="1"/>
    <col min="7146" max="7146" width="14.33203125" style="103" customWidth="1"/>
    <col min="7147" max="7147" width="15" style="103" customWidth="1"/>
    <col min="7148" max="7148" width="0" style="103" hidden="1" customWidth="1"/>
    <col min="7149" max="7393" width="9.109375" style="103"/>
    <col min="7394" max="7394" width="8.109375" style="103" customWidth="1"/>
    <col min="7395" max="7395" width="62.21875" style="103" customWidth="1"/>
    <col min="7396" max="7396" width="8.5546875" style="103" customWidth="1"/>
    <col min="7397" max="7397" width="9.44140625" style="103" customWidth="1"/>
    <col min="7398" max="7398" width="13.88671875" style="103" customWidth="1"/>
    <col min="7399" max="7400" width="14.5546875" style="103" customWidth="1"/>
    <col min="7401" max="7401" width="17.109375" style="103" customWidth="1"/>
    <col min="7402" max="7402" width="14.33203125" style="103" customWidth="1"/>
    <col min="7403" max="7403" width="15" style="103" customWidth="1"/>
    <col min="7404" max="7404" width="0" style="103" hidden="1" customWidth="1"/>
    <col min="7405" max="7649" width="9.109375" style="103"/>
    <col min="7650" max="7650" width="8.109375" style="103" customWidth="1"/>
    <col min="7651" max="7651" width="62.21875" style="103" customWidth="1"/>
    <col min="7652" max="7652" width="8.5546875" style="103" customWidth="1"/>
    <col min="7653" max="7653" width="9.44140625" style="103" customWidth="1"/>
    <col min="7654" max="7654" width="13.88671875" style="103" customWidth="1"/>
    <col min="7655" max="7656" width="14.5546875" style="103" customWidth="1"/>
    <col min="7657" max="7657" width="17.109375" style="103" customWidth="1"/>
    <col min="7658" max="7658" width="14.33203125" style="103" customWidth="1"/>
    <col min="7659" max="7659" width="15" style="103" customWidth="1"/>
    <col min="7660" max="7660" width="0" style="103" hidden="1" customWidth="1"/>
    <col min="7661" max="7905" width="9.109375" style="103"/>
    <col min="7906" max="7906" width="8.109375" style="103" customWidth="1"/>
    <col min="7907" max="7907" width="62.21875" style="103" customWidth="1"/>
    <col min="7908" max="7908" width="8.5546875" style="103" customWidth="1"/>
    <col min="7909" max="7909" width="9.44140625" style="103" customWidth="1"/>
    <col min="7910" max="7910" width="13.88671875" style="103" customWidth="1"/>
    <col min="7911" max="7912" width="14.5546875" style="103" customWidth="1"/>
    <col min="7913" max="7913" width="17.109375" style="103" customWidth="1"/>
    <col min="7914" max="7914" width="14.33203125" style="103" customWidth="1"/>
    <col min="7915" max="7915" width="15" style="103" customWidth="1"/>
    <col min="7916" max="7916" width="0" style="103" hidden="1" customWidth="1"/>
    <col min="7917" max="8161" width="9.109375" style="103"/>
    <col min="8162" max="8162" width="8.109375" style="103" customWidth="1"/>
    <col min="8163" max="8163" width="62.21875" style="103" customWidth="1"/>
    <col min="8164" max="8164" width="8.5546875" style="103" customWidth="1"/>
    <col min="8165" max="8165" width="9.44140625" style="103" customWidth="1"/>
    <col min="8166" max="8166" width="13.88671875" style="103" customWidth="1"/>
    <col min="8167" max="8168" width="14.5546875" style="103" customWidth="1"/>
    <col min="8169" max="8169" width="17.109375" style="103" customWidth="1"/>
    <col min="8170" max="8170" width="14.33203125" style="103" customWidth="1"/>
    <col min="8171" max="8171" width="15" style="103" customWidth="1"/>
    <col min="8172" max="8172" width="0" style="103" hidden="1" customWidth="1"/>
    <col min="8173" max="8417" width="9.109375" style="103"/>
    <col min="8418" max="8418" width="8.109375" style="103" customWidth="1"/>
    <col min="8419" max="8419" width="62.21875" style="103" customWidth="1"/>
    <col min="8420" max="8420" width="8.5546875" style="103" customWidth="1"/>
    <col min="8421" max="8421" width="9.44140625" style="103" customWidth="1"/>
    <col min="8422" max="8422" width="13.88671875" style="103" customWidth="1"/>
    <col min="8423" max="8424" width="14.5546875" style="103" customWidth="1"/>
    <col min="8425" max="8425" width="17.109375" style="103" customWidth="1"/>
    <col min="8426" max="8426" width="14.33203125" style="103" customWidth="1"/>
    <col min="8427" max="8427" width="15" style="103" customWidth="1"/>
    <col min="8428" max="8428" width="0" style="103" hidden="1" customWidth="1"/>
    <col min="8429" max="8673" width="9.109375" style="103"/>
    <col min="8674" max="8674" width="8.109375" style="103" customWidth="1"/>
    <col min="8675" max="8675" width="62.21875" style="103" customWidth="1"/>
    <col min="8676" max="8676" width="8.5546875" style="103" customWidth="1"/>
    <col min="8677" max="8677" width="9.44140625" style="103" customWidth="1"/>
    <col min="8678" max="8678" width="13.88671875" style="103" customWidth="1"/>
    <col min="8679" max="8680" width="14.5546875" style="103" customWidth="1"/>
    <col min="8681" max="8681" width="17.109375" style="103" customWidth="1"/>
    <col min="8682" max="8682" width="14.33203125" style="103" customWidth="1"/>
    <col min="8683" max="8683" width="15" style="103" customWidth="1"/>
    <col min="8684" max="8684" width="0" style="103" hidden="1" customWidth="1"/>
    <col min="8685" max="8929" width="9.109375" style="103"/>
    <col min="8930" max="8930" width="8.109375" style="103" customWidth="1"/>
    <col min="8931" max="8931" width="62.21875" style="103" customWidth="1"/>
    <col min="8932" max="8932" width="8.5546875" style="103" customWidth="1"/>
    <col min="8933" max="8933" width="9.44140625" style="103" customWidth="1"/>
    <col min="8934" max="8934" width="13.88671875" style="103" customWidth="1"/>
    <col min="8935" max="8936" width="14.5546875" style="103" customWidth="1"/>
    <col min="8937" max="8937" width="17.109375" style="103" customWidth="1"/>
    <col min="8938" max="8938" width="14.33203125" style="103" customWidth="1"/>
    <col min="8939" max="8939" width="15" style="103" customWidth="1"/>
    <col min="8940" max="8940" width="0" style="103" hidden="1" customWidth="1"/>
    <col min="8941" max="9185" width="9.109375" style="103"/>
    <col min="9186" max="9186" width="8.109375" style="103" customWidth="1"/>
    <col min="9187" max="9187" width="62.21875" style="103" customWidth="1"/>
    <col min="9188" max="9188" width="8.5546875" style="103" customWidth="1"/>
    <col min="9189" max="9189" width="9.44140625" style="103" customWidth="1"/>
    <col min="9190" max="9190" width="13.88671875" style="103" customWidth="1"/>
    <col min="9191" max="9192" width="14.5546875" style="103" customWidth="1"/>
    <col min="9193" max="9193" width="17.109375" style="103" customWidth="1"/>
    <col min="9194" max="9194" width="14.33203125" style="103" customWidth="1"/>
    <col min="9195" max="9195" width="15" style="103" customWidth="1"/>
    <col min="9196" max="9196" width="0" style="103" hidden="1" customWidth="1"/>
    <col min="9197" max="9441" width="9.109375" style="103"/>
    <col min="9442" max="9442" width="8.109375" style="103" customWidth="1"/>
    <col min="9443" max="9443" width="62.21875" style="103" customWidth="1"/>
    <col min="9444" max="9444" width="8.5546875" style="103" customWidth="1"/>
    <col min="9445" max="9445" width="9.44140625" style="103" customWidth="1"/>
    <col min="9446" max="9446" width="13.88671875" style="103" customWidth="1"/>
    <col min="9447" max="9448" width="14.5546875" style="103" customWidth="1"/>
    <col min="9449" max="9449" width="17.109375" style="103" customWidth="1"/>
    <col min="9450" max="9450" width="14.33203125" style="103" customWidth="1"/>
    <col min="9451" max="9451" width="15" style="103" customWidth="1"/>
    <col min="9452" max="9452" width="0" style="103" hidden="1" customWidth="1"/>
    <col min="9453" max="9697" width="9.109375" style="103"/>
    <col min="9698" max="9698" width="8.109375" style="103" customWidth="1"/>
    <col min="9699" max="9699" width="62.21875" style="103" customWidth="1"/>
    <col min="9700" max="9700" width="8.5546875" style="103" customWidth="1"/>
    <col min="9701" max="9701" width="9.44140625" style="103" customWidth="1"/>
    <col min="9702" max="9702" width="13.88671875" style="103" customWidth="1"/>
    <col min="9703" max="9704" width="14.5546875" style="103" customWidth="1"/>
    <col min="9705" max="9705" width="17.109375" style="103" customWidth="1"/>
    <col min="9706" max="9706" width="14.33203125" style="103" customWidth="1"/>
    <col min="9707" max="9707" width="15" style="103" customWidth="1"/>
    <col min="9708" max="9708" width="0" style="103" hidden="1" customWidth="1"/>
    <col min="9709" max="9953" width="9.109375" style="103"/>
    <col min="9954" max="9954" width="8.109375" style="103" customWidth="1"/>
    <col min="9955" max="9955" width="62.21875" style="103" customWidth="1"/>
    <col min="9956" max="9956" width="8.5546875" style="103" customWidth="1"/>
    <col min="9957" max="9957" width="9.44140625" style="103" customWidth="1"/>
    <col min="9958" max="9958" width="13.88671875" style="103" customWidth="1"/>
    <col min="9959" max="9960" width="14.5546875" style="103" customWidth="1"/>
    <col min="9961" max="9961" width="17.109375" style="103" customWidth="1"/>
    <col min="9962" max="9962" width="14.33203125" style="103" customWidth="1"/>
    <col min="9963" max="9963" width="15" style="103" customWidth="1"/>
    <col min="9964" max="9964" width="0" style="103" hidden="1" customWidth="1"/>
    <col min="9965" max="10209" width="9.109375" style="103"/>
    <col min="10210" max="10210" width="8.109375" style="103" customWidth="1"/>
    <col min="10211" max="10211" width="62.21875" style="103" customWidth="1"/>
    <col min="10212" max="10212" width="8.5546875" style="103" customWidth="1"/>
    <col min="10213" max="10213" width="9.44140625" style="103" customWidth="1"/>
    <col min="10214" max="10214" width="13.88671875" style="103" customWidth="1"/>
    <col min="10215" max="10216" width="14.5546875" style="103" customWidth="1"/>
    <col min="10217" max="10217" width="17.109375" style="103" customWidth="1"/>
    <col min="10218" max="10218" width="14.33203125" style="103" customWidth="1"/>
    <col min="10219" max="10219" width="15" style="103" customWidth="1"/>
    <col min="10220" max="10220" width="0" style="103" hidden="1" customWidth="1"/>
    <col min="10221" max="10465" width="9.109375" style="103"/>
    <col min="10466" max="10466" width="8.109375" style="103" customWidth="1"/>
    <col min="10467" max="10467" width="62.21875" style="103" customWidth="1"/>
    <col min="10468" max="10468" width="8.5546875" style="103" customWidth="1"/>
    <col min="10469" max="10469" width="9.44140625" style="103" customWidth="1"/>
    <col min="10470" max="10470" width="13.88671875" style="103" customWidth="1"/>
    <col min="10471" max="10472" width="14.5546875" style="103" customWidth="1"/>
    <col min="10473" max="10473" width="17.109375" style="103" customWidth="1"/>
    <col min="10474" max="10474" width="14.33203125" style="103" customWidth="1"/>
    <col min="10475" max="10475" width="15" style="103" customWidth="1"/>
    <col min="10476" max="10476" width="0" style="103" hidden="1" customWidth="1"/>
    <col min="10477" max="10721" width="9.109375" style="103"/>
    <col min="10722" max="10722" width="8.109375" style="103" customWidth="1"/>
    <col min="10723" max="10723" width="62.21875" style="103" customWidth="1"/>
    <col min="10724" max="10724" width="8.5546875" style="103" customWidth="1"/>
    <col min="10725" max="10725" width="9.44140625" style="103" customWidth="1"/>
    <col min="10726" max="10726" width="13.88671875" style="103" customWidth="1"/>
    <col min="10727" max="10728" width="14.5546875" style="103" customWidth="1"/>
    <col min="10729" max="10729" width="17.109375" style="103" customWidth="1"/>
    <col min="10730" max="10730" width="14.33203125" style="103" customWidth="1"/>
    <col min="10731" max="10731" width="15" style="103" customWidth="1"/>
    <col min="10732" max="10732" width="0" style="103" hidden="1" customWidth="1"/>
    <col min="10733" max="10977" width="9.109375" style="103"/>
    <col min="10978" max="10978" width="8.109375" style="103" customWidth="1"/>
    <col min="10979" max="10979" width="62.21875" style="103" customWidth="1"/>
    <col min="10980" max="10980" width="8.5546875" style="103" customWidth="1"/>
    <col min="10981" max="10981" width="9.44140625" style="103" customWidth="1"/>
    <col min="10982" max="10982" width="13.88671875" style="103" customWidth="1"/>
    <col min="10983" max="10984" width="14.5546875" style="103" customWidth="1"/>
    <col min="10985" max="10985" width="17.109375" style="103" customWidth="1"/>
    <col min="10986" max="10986" width="14.33203125" style="103" customWidth="1"/>
    <col min="10987" max="10987" width="15" style="103" customWidth="1"/>
    <col min="10988" max="10988" width="0" style="103" hidden="1" customWidth="1"/>
    <col min="10989" max="11233" width="9.109375" style="103"/>
    <col min="11234" max="11234" width="8.109375" style="103" customWidth="1"/>
    <col min="11235" max="11235" width="62.21875" style="103" customWidth="1"/>
    <col min="11236" max="11236" width="8.5546875" style="103" customWidth="1"/>
    <col min="11237" max="11237" width="9.44140625" style="103" customWidth="1"/>
    <col min="11238" max="11238" width="13.88671875" style="103" customWidth="1"/>
    <col min="11239" max="11240" width="14.5546875" style="103" customWidth="1"/>
    <col min="11241" max="11241" width="17.109375" style="103" customWidth="1"/>
    <col min="11242" max="11242" width="14.33203125" style="103" customWidth="1"/>
    <col min="11243" max="11243" width="15" style="103" customWidth="1"/>
    <col min="11244" max="11244" width="0" style="103" hidden="1" customWidth="1"/>
    <col min="11245" max="11489" width="9.109375" style="103"/>
    <col min="11490" max="11490" width="8.109375" style="103" customWidth="1"/>
    <col min="11491" max="11491" width="62.21875" style="103" customWidth="1"/>
    <col min="11492" max="11492" width="8.5546875" style="103" customWidth="1"/>
    <col min="11493" max="11493" width="9.44140625" style="103" customWidth="1"/>
    <col min="11494" max="11494" width="13.88671875" style="103" customWidth="1"/>
    <col min="11495" max="11496" width="14.5546875" style="103" customWidth="1"/>
    <col min="11497" max="11497" width="17.109375" style="103" customWidth="1"/>
    <col min="11498" max="11498" width="14.33203125" style="103" customWidth="1"/>
    <col min="11499" max="11499" width="15" style="103" customWidth="1"/>
    <col min="11500" max="11500" width="0" style="103" hidden="1" customWidth="1"/>
    <col min="11501" max="11745" width="9.109375" style="103"/>
    <col min="11746" max="11746" width="8.109375" style="103" customWidth="1"/>
    <col min="11747" max="11747" width="62.21875" style="103" customWidth="1"/>
    <col min="11748" max="11748" width="8.5546875" style="103" customWidth="1"/>
    <col min="11749" max="11749" width="9.44140625" style="103" customWidth="1"/>
    <col min="11750" max="11750" width="13.88671875" style="103" customWidth="1"/>
    <col min="11751" max="11752" width="14.5546875" style="103" customWidth="1"/>
    <col min="11753" max="11753" width="17.109375" style="103" customWidth="1"/>
    <col min="11754" max="11754" width="14.33203125" style="103" customWidth="1"/>
    <col min="11755" max="11755" width="15" style="103" customWidth="1"/>
    <col min="11756" max="11756" width="0" style="103" hidden="1" customWidth="1"/>
    <col min="11757" max="12001" width="9.109375" style="103"/>
    <col min="12002" max="12002" width="8.109375" style="103" customWidth="1"/>
    <col min="12003" max="12003" width="62.21875" style="103" customWidth="1"/>
    <col min="12004" max="12004" width="8.5546875" style="103" customWidth="1"/>
    <col min="12005" max="12005" width="9.44140625" style="103" customWidth="1"/>
    <col min="12006" max="12006" width="13.88671875" style="103" customWidth="1"/>
    <col min="12007" max="12008" width="14.5546875" style="103" customWidth="1"/>
    <col min="12009" max="12009" width="17.109375" style="103" customWidth="1"/>
    <col min="12010" max="12010" width="14.33203125" style="103" customWidth="1"/>
    <col min="12011" max="12011" width="15" style="103" customWidth="1"/>
    <col min="12012" max="12012" width="0" style="103" hidden="1" customWidth="1"/>
    <col min="12013" max="12257" width="9.109375" style="103"/>
    <col min="12258" max="12258" width="8.109375" style="103" customWidth="1"/>
    <col min="12259" max="12259" width="62.21875" style="103" customWidth="1"/>
    <col min="12260" max="12260" width="8.5546875" style="103" customWidth="1"/>
    <col min="12261" max="12261" width="9.44140625" style="103" customWidth="1"/>
    <col min="12262" max="12262" width="13.88671875" style="103" customWidth="1"/>
    <col min="12263" max="12264" width="14.5546875" style="103" customWidth="1"/>
    <col min="12265" max="12265" width="17.109375" style="103" customWidth="1"/>
    <col min="12266" max="12266" width="14.33203125" style="103" customWidth="1"/>
    <col min="12267" max="12267" width="15" style="103" customWidth="1"/>
    <col min="12268" max="12268" width="0" style="103" hidden="1" customWidth="1"/>
    <col min="12269" max="12513" width="9.109375" style="103"/>
    <col min="12514" max="12514" width="8.109375" style="103" customWidth="1"/>
    <col min="12515" max="12515" width="62.21875" style="103" customWidth="1"/>
    <col min="12516" max="12516" width="8.5546875" style="103" customWidth="1"/>
    <col min="12517" max="12517" width="9.44140625" style="103" customWidth="1"/>
    <col min="12518" max="12518" width="13.88671875" style="103" customWidth="1"/>
    <col min="12519" max="12520" width="14.5546875" style="103" customWidth="1"/>
    <col min="12521" max="12521" width="17.109375" style="103" customWidth="1"/>
    <col min="12522" max="12522" width="14.33203125" style="103" customWidth="1"/>
    <col min="12523" max="12523" width="15" style="103" customWidth="1"/>
    <col min="12524" max="12524" width="0" style="103" hidden="1" customWidth="1"/>
    <col min="12525" max="12769" width="9.109375" style="103"/>
    <col min="12770" max="12770" width="8.109375" style="103" customWidth="1"/>
    <col min="12771" max="12771" width="62.21875" style="103" customWidth="1"/>
    <col min="12772" max="12772" width="8.5546875" style="103" customWidth="1"/>
    <col min="12773" max="12773" width="9.44140625" style="103" customWidth="1"/>
    <col min="12774" max="12774" width="13.88671875" style="103" customWidth="1"/>
    <col min="12775" max="12776" width="14.5546875" style="103" customWidth="1"/>
    <col min="12777" max="12777" width="17.109375" style="103" customWidth="1"/>
    <col min="12778" max="12778" width="14.33203125" style="103" customWidth="1"/>
    <col min="12779" max="12779" width="15" style="103" customWidth="1"/>
    <col min="12780" max="12780" width="0" style="103" hidden="1" customWidth="1"/>
    <col min="12781" max="13025" width="9.109375" style="103"/>
    <col min="13026" max="13026" width="8.109375" style="103" customWidth="1"/>
    <col min="13027" max="13027" width="62.21875" style="103" customWidth="1"/>
    <col min="13028" max="13028" width="8.5546875" style="103" customWidth="1"/>
    <col min="13029" max="13029" width="9.44140625" style="103" customWidth="1"/>
    <col min="13030" max="13030" width="13.88671875" style="103" customWidth="1"/>
    <col min="13031" max="13032" width="14.5546875" style="103" customWidth="1"/>
    <col min="13033" max="13033" width="17.109375" style="103" customWidth="1"/>
    <col min="13034" max="13034" width="14.33203125" style="103" customWidth="1"/>
    <col min="13035" max="13035" width="15" style="103" customWidth="1"/>
    <col min="13036" max="13036" width="0" style="103" hidden="1" customWidth="1"/>
    <col min="13037" max="13281" width="9.109375" style="103"/>
    <col min="13282" max="13282" width="8.109375" style="103" customWidth="1"/>
    <col min="13283" max="13283" width="62.21875" style="103" customWidth="1"/>
    <col min="13284" max="13284" width="8.5546875" style="103" customWidth="1"/>
    <col min="13285" max="13285" width="9.44140625" style="103" customWidth="1"/>
    <col min="13286" max="13286" width="13.88671875" style="103" customWidth="1"/>
    <col min="13287" max="13288" width="14.5546875" style="103" customWidth="1"/>
    <col min="13289" max="13289" width="17.109375" style="103" customWidth="1"/>
    <col min="13290" max="13290" width="14.33203125" style="103" customWidth="1"/>
    <col min="13291" max="13291" width="15" style="103" customWidth="1"/>
    <col min="13292" max="13292" width="0" style="103" hidden="1" customWidth="1"/>
    <col min="13293" max="13537" width="9.109375" style="103"/>
    <col min="13538" max="13538" width="8.109375" style="103" customWidth="1"/>
    <col min="13539" max="13539" width="62.21875" style="103" customWidth="1"/>
    <col min="13540" max="13540" width="8.5546875" style="103" customWidth="1"/>
    <col min="13541" max="13541" width="9.44140625" style="103" customWidth="1"/>
    <col min="13542" max="13542" width="13.88671875" style="103" customWidth="1"/>
    <col min="13543" max="13544" width="14.5546875" style="103" customWidth="1"/>
    <col min="13545" max="13545" width="17.109375" style="103" customWidth="1"/>
    <col min="13546" max="13546" width="14.33203125" style="103" customWidth="1"/>
    <col min="13547" max="13547" width="15" style="103" customWidth="1"/>
    <col min="13548" max="13548" width="0" style="103" hidden="1" customWidth="1"/>
    <col min="13549" max="13793" width="9.109375" style="103"/>
    <col min="13794" max="13794" width="8.109375" style="103" customWidth="1"/>
    <col min="13795" max="13795" width="62.21875" style="103" customWidth="1"/>
    <col min="13796" max="13796" width="8.5546875" style="103" customWidth="1"/>
    <col min="13797" max="13797" width="9.44140625" style="103" customWidth="1"/>
    <col min="13798" max="13798" width="13.88671875" style="103" customWidth="1"/>
    <col min="13799" max="13800" width="14.5546875" style="103" customWidth="1"/>
    <col min="13801" max="13801" width="17.109375" style="103" customWidth="1"/>
    <col min="13802" max="13802" width="14.33203125" style="103" customWidth="1"/>
    <col min="13803" max="13803" width="15" style="103" customWidth="1"/>
    <col min="13804" max="13804" width="0" style="103" hidden="1" customWidth="1"/>
    <col min="13805" max="14049" width="9.109375" style="103"/>
    <col min="14050" max="14050" width="8.109375" style="103" customWidth="1"/>
    <col min="14051" max="14051" width="62.21875" style="103" customWidth="1"/>
    <col min="14052" max="14052" width="8.5546875" style="103" customWidth="1"/>
    <col min="14053" max="14053" width="9.44140625" style="103" customWidth="1"/>
    <col min="14054" max="14054" width="13.88671875" style="103" customWidth="1"/>
    <col min="14055" max="14056" width="14.5546875" style="103" customWidth="1"/>
    <col min="14057" max="14057" width="17.109375" style="103" customWidth="1"/>
    <col min="14058" max="14058" width="14.33203125" style="103" customWidth="1"/>
    <col min="14059" max="14059" width="15" style="103" customWidth="1"/>
    <col min="14060" max="14060" width="0" style="103" hidden="1" customWidth="1"/>
    <col min="14061" max="14305" width="9.109375" style="103"/>
    <col min="14306" max="14306" width="8.109375" style="103" customWidth="1"/>
    <col min="14307" max="14307" width="62.21875" style="103" customWidth="1"/>
    <col min="14308" max="14308" width="8.5546875" style="103" customWidth="1"/>
    <col min="14309" max="14309" width="9.44140625" style="103" customWidth="1"/>
    <col min="14310" max="14310" width="13.88671875" style="103" customWidth="1"/>
    <col min="14311" max="14312" width="14.5546875" style="103" customWidth="1"/>
    <col min="14313" max="14313" width="17.109375" style="103" customWidth="1"/>
    <col min="14314" max="14314" width="14.33203125" style="103" customWidth="1"/>
    <col min="14315" max="14315" width="15" style="103" customWidth="1"/>
    <col min="14316" max="14316" width="0" style="103" hidden="1" customWidth="1"/>
    <col min="14317" max="14561" width="9.109375" style="103"/>
    <col min="14562" max="14562" width="8.109375" style="103" customWidth="1"/>
    <col min="14563" max="14563" width="62.21875" style="103" customWidth="1"/>
    <col min="14564" max="14564" width="8.5546875" style="103" customWidth="1"/>
    <col min="14565" max="14565" width="9.44140625" style="103" customWidth="1"/>
    <col min="14566" max="14566" width="13.88671875" style="103" customWidth="1"/>
    <col min="14567" max="14568" width="14.5546875" style="103" customWidth="1"/>
    <col min="14569" max="14569" width="17.109375" style="103" customWidth="1"/>
    <col min="14570" max="14570" width="14.33203125" style="103" customWidth="1"/>
    <col min="14571" max="14571" width="15" style="103" customWidth="1"/>
    <col min="14572" max="14572" width="0" style="103" hidden="1" customWidth="1"/>
    <col min="14573" max="14817" width="9.109375" style="103"/>
    <col min="14818" max="14818" width="8.109375" style="103" customWidth="1"/>
    <col min="14819" max="14819" width="62.21875" style="103" customWidth="1"/>
    <col min="14820" max="14820" width="8.5546875" style="103" customWidth="1"/>
    <col min="14821" max="14821" width="9.44140625" style="103" customWidth="1"/>
    <col min="14822" max="14822" width="13.88671875" style="103" customWidth="1"/>
    <col min="14823" max="14824" width="14.5546875" style="103" customWidth="1"/>
    <col min="14825" max="14825" width="17.109375" style="103" customWidth="1"/>
    <col min="14826" max="14826" width="14.33203125" style="103" customWidth="1"/>
    <col min="14827" max="14827" width="15" style="103" customWidth="1"/>
    <col min="14828" max="14828" width="0" style="103" hidden="1" customWidth="1"/>
    <col min="14829" max="15073" width="9.109375" style="103"/>
    <col min="15074" max="15074" width="8.109375" style="103" customWidth="1"/>
    <col min="15075" max="15075" width="62.21875" style="103" customWidth="1"/>
    <col min="15076" max="15076" width="8.5546875" style="103" customWidth="1"/>
    <col min="15077" max="15077" width="9.44140625" style="103" customWidth="1"/>
    <col min="15078" max="15078" width="13.88671875" style="103" customWidth="1"/>
    <col min="15079" max="15080" width="14.5546875" style="103" customWidth="1"/>
    <col min="15081" max="15081" width="17.109375" style="103" customWidth="1"/>
    <col min="15082" max="15082" width="14.33203125" style="103" customWidth="1"/>
    <col min="15083" max="15083" width="15" style="103" customWidth="1"/>
    <col min="15084" max="15084" width="0" style="103" hidden="1" customWidth="1"/>
    <col min="15085" max="15329" width="9.109375" style="103"/>
    <col min="15330" max="15330" width="8.109375" style="103" customWidth="1"/>
    <col min="15331" max="15331" width="62.21875" style="103" customWidth="1"/>
    <col min="15332" max="15332" width="8.5546875" style="103" customWidth="1"/>
    <col min="15333" max="15333" width="9.44140625" style="103" customWidth="1"/>
    <col min="15334" max="15334" width="13.88671875" style="103" customWidth="1"/>
    <col min="15335" max="15336" width="14.5546875" style="103" customWidth="1"/>
    <col min="15337" max="15337" width="17.109375" style="103" customWidth="1"/>
    <col min="15338" max="15338" width="14.33203125" style="103" customWidth="1"/>
    <col min="15339" max="15339" width="15" style="103" customWidth="1"/>
    <col min="15340" max="15340" width="0" style="103" hidden="1" customWidth="1"/>
    <col min="15341" max="15585" width="9.109375" style="103"/>
    <col min="15586" max="15586" width="8.109375" style="103" customWidth="1"/>
    <col min="15587" max="15587" width="62.21875" style="103" customWidth="1"/>
    <col min="15588" max="15588" width="8.5546875" style="103" customWidth="1"/>
    <col min="15589" max="15589" width="9.44140625" style="103" customWidth="1"/>
    <col min="15590" max="15590" width="13.88671875" style="103" customWidth="1"/>
    <col min="15591" max="15592" width="14.5546875" style="103" customWidth="1"/>
    <col min="15593" max="15593" width="17.109375" style="103" customWidth="1"/>
    <col min="15594" max="15594" width="14.33203125" style="103" customWidth="1"/>
    <col min="15595" max="15595" width="15" style="103" customWidth="1"/>
    <col min="15596" max="15596" width="0" style="103" hidden="1" customWidth="1"/>
    <col min="15597" max="15841" width="9.109375" style="103"/>
    <col min="15842" max="15842" width="8.109375" style="103" customWidth="1"/>
    <col min="15843" max="15843" width="62.21875" style="103" customWidth="1"/>
    <col min="15844" max="15844" width="8.5546875" style="103" customWidth="1"/>
    <col min="15845" max="15845" width="9.44140625" style="103" customWidth="1"/>
    <col min="15846" max="15846" width="13.88671875" style="103" customWidth="1"/>
    <col min="15847" max="15848" width="14.5546875" style="103" customWidth="1"/>
    <col min="15849" max="15849" width="17.109375" style="103" customWidth="1"/>
    <col min="15850" max="15850" width="14.33203125" style="103" customWidth="1"/>
    <col min="15851" max="15851" width="15" style="103" customWidth="1"/>
    <col min="15852" max="15852" width="0" style="103" hidden="1" customWidth="1"/>
    <col min="15853" max="16097" width="9.109375" style="103"/>
    <col min="16098" max="16098" width="8.109375" style="103" customWidth="1"/>
    <col min="16099" max="16099" width="62.21875" style="103" customWidth="1"/>
    <col min="16100" max="16100" width="8.5546875" style="103" customWidth="1"/>
    <col min="16101" max="16101" width="9.44140625" style="103" customWidth="1"/>
    <col min="16102" max="16102" width="13.88671875" style="103" customWidth="1"/>
    <col min="16103" max="16104" width="14.5546875" style="103" customWidth="1"/>
    <col min="16105" max="16105" width="17.109375" style="103" customWidth="1"/>
    <col min="16106" max="16106" width="14.33203125" style="103" customWidth="1"/>
    <col min="16107" max="16107" width="15" style="103" customWidth="1"/>
    <col min="16108" max="16108" width="0" style="103" hidden="1" customWidth="1"/>
    <col min="16109" max="16384" width="9.109375" style="103"/>
  </cols>
  <sheetData>
    <row r="2" spans="1:9" ht="28.8" customHeight="1">
      <c r="A2" s="100" t="s">
        <v>319</v>
      </c>
      <c r="B2" s="100"/>
      <c r="C2" s="100"/>
      <c r="D2" s="101"/>
      <c r="E2" s="102"/>
      <c r="F2" s="102"/>
      <c r="G2" s="100"/>
      <c r="H2" s="100"/>
    </row>
    <row r="3" spans="1:9" ht="33.6" customHeight="1">
      <c r="A3" s="104" t="s">
        <v>135</v>
      </c>
      <c r="B3" s="100"/>
      <c r="C3" s="100"/>
      <c r="D3" s="101"/>
      <c r="E3" s="102"/>
      <c r="F3" s="102"/>
      <c r="G3" s="100"/>
      <c r="H3" s="100"/>
    </row>
    <row r="4" spans="1:9" ht="12.6" customHeight="1">
      <c r="A4" s="105"/>
      <c r="B4" s="105"/>
      <c r="C4" s="105"/>
      <c r="D4" s="106"/>
      <c r="E4" s="107"/>
      <c r="F4" s="107"/>
      <c r="G4" s="108"/>
      <c r="H4" s="100"/>
    </row>
    <row r="5" spans="1:9" ht="38.4" customHeight="1">
      <c r="A5" s="109" t="s">
        <v>136</v>
      </c>
      <c r="B5" s="109" t="s">
        <v>137</v>
      </c>
      <c r="C5" s="109" t="s">
        <v>17</v>
      </c>
      <c r="D5" s="109" t="s">
        <v>18</v>
      </c>
      <c r="E5" s="110" t="s">
        <v>138</v>
      </c>
      <c r="F5" s="110" t="s">
        <v>139</v>
      </c>
      <c r="G5" s="111" t="s">
        <v>140</v>
      </c>
      <c r="H5" s="111" t="s">
        <v>141</v>
      </c>
      <c r="I5" s="111" t="s">
        <v>75</v>
      </c>
    </row>
    <row r="6" spans="1:9" ht="19.8" customHeight="1">
      <c r="A6" s="112" t="s">
        <v>2</v>
      </c>
      <c r="B6" s="113" t="s">
        <v>142</v>
      </c>
      <c r="C6" s="114"/>
      <c r="D6" s="115"/>
      <c r="E6" s="116"/>
      <c r="F6" s="116"/>
      <c r="G6" s="117"/>
      <c r="H6" s="117"/>
      <c r="I6" s="241"/>
    </row>
    <row r="7" spans="1:9" ht="79.8" customHeight="1">
      <c r="A7" s="118">
        <v>1</v>
      </c>
      <c r="B7" s="119" t="s">
        <v>259</v>
      </c>
      <c r="C7" s="118"/>
      <c r="D7" s="120"/>
      <c r="E7" s="121"/>
      <c r="F7" s="121"/>
      <c r="G7" s="122"/>
      <c r="H7" s="122"/>
      <c r="I7" s="241"/>
    </row>
    <row r="8" spans="1:9" ht="81.599999999999994" customHeight="1">
      <c r="A8" s="123" t="s">
        <v>22</v>
      </c>
      <c r="B8" s="119" t="s">
        <v>143</v>
      </c>
      <c r="C8" s="118"/>
      <c r="D8" s="120"/>
      <c r="E8" s="121"/>
      <c r="F8" s="121"/>
      <c r="G8" s="122"/>
      <c r="H8" s="122"/>
      <c r="I8" s="241"/>
    </row>
    <row r="9" spans="1:9" ht="32.4" customHeight="1">
      <c r="A9" s="123" t="s">
        <v>27</v>
      </c>
      <c r="B9" s="119" t="s">
        <v>144</v>
      </c>
      <c r="C9" s="118"/>
      <c r="D9" s="120"/>
      <c r="E9" s="121"/>
      <c r="F9" s="121"/>
      <c r="G9" s="122"/>
      <c r="H9" s="122"/>
      <c r="I9" s="242"/>
    </row>
    <row r="10" spans="1:9" s="183" customFormat="1" ht="19.2" customHeight="1">
      <c r="A10" s="182" t="s">
        <v>29</v>
      </c>
      <c r="B10" s="250" t="s">
        <v>145</v>
      </c>
      <c r="C10" s="182" t="s">
        <v>13</v>
      </c>
      <c r="D10" s="182">
        <v>6</v>
      </c>
      <c r="E10" s="251"/>
      <c r="F10" s="251"/>
      <c r="G10" s="125">
        <f>+E10*D10</f>
        <v>0</v>
      </c>
      <c r="H10" s="125">
        <f>+D10*F10</f>
        <v>0</v>
      </c>
      <c r="I10" s="243" t="s">
        <v>223</v>
      </c>
    </row>
    <row r="11" spans="1:9" ht="69">
      <c r="A11" s="123">
        <v>2</v>
      </c>
      <c r="B11" s="119" t="s">
        <v>225</v>
      </c>
      <c r="C11" s="118"/>
      <c r="D11" s="120"/>
      <c r="E11" s="121"/>
      <c r="F11" s="121"/>
      <c r="G11" s="122"/>
      <c r="H11" s="122"/>
      <c r="I11" s="241"/>
    </row>
    <row r="12" spans="1:9" ht="41.4">
      <c r="A12" s="123" t="s">
        <v>22</v>
      </c>
      <c r="B12" s="119" t="s">
        <v>146</v>
      </c>
      <c r="C12" s="118"/>
      <c r="D12" s="120"/>
      <c r="E12" s="121"/>
      <c r="F12" s="121"/>
      <c r="G12" s="122"/>
      <c r="H12" s="122"/>
      <c r="I12" s="241"/>
    </row>
    <row r="13" spans="1:9" ht="27.6">
      <c r="A13" s="123" t="s">
        <v>27</v>
      </c>
      <c r="B13" s="119" t="s">
        <v>147</v>
      </c>
      <c r="C13" s="118"/>
      <c r="D13" s="120"/>
      <c r="E13" s="121"/>
      <c r="F13" s="121"/>
      <c r="G13" s="122"/>
      <c r="H13" s="122"/>
      <c r="I13" s="241"/>
    </row>
    <row r="14" spans="1:9">
      <c r="A14" s="123" t="s">
        <v>29</v>
      </c>
      <c r="B14" s="119" t="s">
        <v>148</v>
      </c>
      <c r="C14" s="118"/>
      <c r="D14" s="120"/>
      <c r="E14" s="121"/>
      <c r="F14" s="121"/>
      <c r="G14" s="122"/>
      <c r="H14" s="122"/>
      <c r="I14" s="241"/>
    </row>
    <row r="15" spans="1:9">
      <c r="A15" s="123" t="s">
        <v>53</v>
      </c>
      <c r="B15" s="119" t="s">
        <v>149</v>
      </c>
      <c r="C15" s="123"/>
      <c r="D15" s="124"/>
      <c r="E15" s="121"/>
      <c r="F15" s="121"/>
      <c r="G15" s="122"/>
      <c r="H15" s="122"/>
      <c r="I15" s="241"/>
    </row>
    <row r="16" spans="1:9" ht="27.6">
      <c r="A16" s="123" t="s">
        <v>55</v>
      </c>
      <c r="B16" s="119" t="s">
        <v>150</v>
      </c>
      <c r="C16" s="123"/>
      <c r="D16" s="124"/>
      <c r="E16" s="121"/>
      <c r="F16" s="121"/>
      <c r="G16" s="122"/>
      <c r="H16" s="122"/>
      <c r="I16" s="242"/>
    </row>
    <row r="17" spans="1:9" s="183" customFormat="1" ht="19.2" customHeight="1">
      <c r="A17" s="182" t="s">
        <v>151</v>
      </c>
      <c r="B17" s="250" t="s">
        <v>152</v>
      </c>
      <c r="C17" s="182" t="s">
        <v>13</v>
      </c>
      <c r="D17" s="182">
        <f>14+4+4</f>
        <v>22</v>
      </c>
      <c r="E17" s="251"/>
      <c r="F17" s="121"/>
      <c r="G17" s="125">
        <f>+E17*D17</f>
        <v>0</v>
      </c>
      <c r="H17" s="125">
        <f>+D17*F17</f>
        <v>0</v>
      </c>
      <c r="I17" s="243" t="s">
        <v>223</v>
      </c>
    </row>
    <row r="18" spans="1:9" ht="41.4">
      <c r="A18" s="123">
        <v>3</v>
      </c>
      <c r="B18" s="119" t="s">
        <v>153</v>
      </c>
      <c r="C18" s="123" t="s">
        <v>13</v>
      </c>
      <c r="D18" s="124">
        <f>+D10</f>
        <v>6</v>
      </c>
      <c r="E18" s="121"/>
      <c r="F18" s="121"/>
      <c r="G18" s="125">
        <f>+E18*D18</f>
        <v>0</v>
      </c>
      <c r="H18" s="125">
        <f>+D18*F18</f>
        <v>0</v>
      </c>
      <c r="I18" s="241"/>
    </row>
    <row r="19" spans="1:9" ht="41.4">
      <c r="A19" s="123">
        <v>12</v>
      </c>
      <c r="B19" s="119" t="s">
        <v>154</v>
      </c>
      <c r="C19" s="123" t="s">
        <v>13</v>
      </c>
      <c r="D19" s="124">
        <v>0</v>
      </c>
      <c r="E19" s="121"/>
      <c r="F19" s="121"/>
      <c r="G19" s="125">
        <f>+E19*D19</f>
        <v>0</v>
      </c>
      <c r="H19" s="125">
        <f>+D19*F19</f>
        <v>0</v>
      </c>
      <c r="I19" s="241"/>
    </row>
    <row r="20" spans="1:9" ht="44.4" customHeight="1">
      <c r="A20" s="123">
        <v>13</v>
      </c>
      <c r="B20" s="119" t="s">
        <v>155</v>
      </c>
      <c r="C20" s="123" t="s">
        <v>13</v>
      </c>
      <c r="D20" s="124">
        <v>10</v>
      </c>
      <c r="E20" s="121"/>
      <c r="F20" s="121"/>
      <c r="G20" s="125">
        <f>+E20*D20</f>
        <v>0</v>
      </c>
      <c r="H20" s="125">
        <f>+D20*F20</f>
        <v>0</v>
      </c>
      <c r="I20" s="241"/>
    </row>
    <row r="21" spans="1:9" ht="41.4">
      <c r="A21" s="123">
        <v>14</v>
      </c>
      <c r="B21" s="119" t="s">
        <v>156</v>
      </c>
      <c r="C21" s="123" t="s">
        <v>13</v>
      </c>
      <c r="D21" s="124" t="s">
        <v>23</v>
      </c>
      <c r="E21" s="121"/>
      <c r="F21" s="121"/>
      <c r="G21" s="125"/>
      <c r="H21" s="125"/>
      <c r="I21" s="241"/>
    </row>
    <row r="22" spans="1:9" ht="27.6">
      <c r="A22" s="123">
        <v>15</v>
      </c>
      <c r="B22" s="119" t="s">
        <v>157</v>
      </c>
      <c r="C22" s="123" t="s">
        <v>13</v>
      </c>
      <c r="D22" s="123">
        <f>+D18</f>
        <v>6</v>
      </c>
      <c r="E22" s="121"/>
      <c r="F22" s="121"/>
      <c r="G22" s="125">
        <f>+E22*D22</f>
        <v>0</v>
      </c>
      <c r="H22" s="125">
        <f>+D22*F22</f>
        <v>0</v>
      </c>
      <c r="I22" s="241"/>
    </row>
    <row r="23" spans="1:9" ht="69">
      <c r="A23" s="123">
        <v>16</v>
      </c>
      <c r="B23" s="119" t="s">
        <v>158</v>
      </c>
      <c r="C23" s="123" t="s">
        <v>13</v>
      </c>
      <c r="D23" s="124" t="s">
        <v>23</v>
      </c>
      <c r="E23" s="121"/>
      <c r="F23" s="121"/>
      <c r="G23" s="125"/>
      <c r="H23" s="125"/>
      <c r="I23" s="241"/>
    </row>
    <row r="24" spans="1:9" ht="41.4">
      <c r="A24" s="123">
        <v>17</v>
      </c>
      <c r="B24" s="119" t="s">
        <v>159</v>
      </c>
      <c r="C24" s="123" t="s">
        <v>13</v>
      </c>
      <c r="D24" s="124" t="s">
        <v>23</v>
      </c>
      <c r="E24" s="121"/>
      <c r="F24" s="121"/>
      <c r="G24" s="125"/>
      <c r="H24" s="125"/>
      <c r="I24" s="241"/>
    </row>
    <row r="25" spans="1:9" ht="69">
      <c r="A25" s="123">
        <v>18</v>
      </c>
      <c r="B25" s="119" t="s">
        <v>160</v>
      </c>
      <c r="C25" s="123" t="s">
        <v>13</v>
      </c>
      <c r="D25" s="124" t="s">
        <v>23</v>
      </c>
      <c r="E25" s="121"/>
      <c r="F25" s="121"/>
      <c r="G25" s="125"/>
      <c r="H25" s="125"/>
      <c r="I25" s="241"/>
    </row>
    <row r="26" spans="1:9" ht="55.2">
      <c r="A26" s="123">
        <v>19</v>
      </c>
      <c r="B26" s="119" t="s">
        <v>161</v>
      </c>
      <c r="C26" s="123" t="s">
        <v>13</v>
      </c>
      <c r="D26" s="124" t="s">
        <v>23</v>
      </c>
      <c r="E26" s="121"/>
      <c r="F26" s="121"/>
      <c r="G26" s="125"/>
      <c r="H26" s="125"/>
      <c r="I26" s="241"/>
    </row>
    <row r="27" spans="1:9" ht="69">
      <c r="A27" s="118">
        <v>20</v>
      </c>
      <c r="B27" s="119" t="s">
        <v>162</v>
      </c>
      <c r="C27" s="118"/>
      <c r="D27" s="124"/>
      <c r="E27" s="121"/>
      <c r="F27" s="121"/>
      <c r="G27" s="125"/>
      <c r="H27" s="125"/>
      <c r="I27" s="241"/>
    </row>
    <row r="28" spans="1:9" s="183" customFormat="1" ht="20.399999999999999" customHeight="1">
      <c r="A28" s="182" t="s">
        <v>22</v>
      </c>
      <c r="B28" s="250" t="s">
        <v>163</v>
      </c>
      <c r="C28" s="182" t="s">
        <v>13</v>
      </c>
      <c r="D28" s="182">
        <v>2</v>
      </c>
      <c r="E28" s="251"/>
      <c r="F28" s="251"/>
      <c r="G28" s="125">
        <f t="shared" ref="G28:G33" si="0">+E28*D28</f>
        <v>0</v>
      </c>
      <c r="H28" s="125">
        <f t="shared" ref="H28:H33" si="1">+D28*F28</f>
        <v>0</v>
      </c>
      <c r="I28" s="243"/>
    </row>
    <row r="29" spans="1:9" ht="55.2">
      <c r="A29" s="123">
        <v>22</v>
      </c>
      <c r="B29" s="119" t="s">
        <v>164</v>
      </c>
      <c r="C29" s="123" t="s">
        <v>13</v>
      </c>
      <c r="D29" s="124">
        <v>15</v>
      </c>
      <c r="E29" s="245"/>
      <c r="F29" s="245"/>
      <c r="G29" s="125">
        <f t="shared" si="0"/>
        <v>0</v>
      </c>
      <c r="H29" s="125">
        <f t="shared" si="1"/>
        <v>0</v>
      </c>
      <c r="I29" s="241"/>
    </row>
    <row r="30" spans="1:9" ht="48.75" customHeight="1">
      <c r="A30" s="123">
        <v>23</v>
      </c>
      <c r="B30" s="119" t="s">
        <v>165</v>
      </c>
      <c r="C30" s="123" t="s">
        <v>13</v>
      </c>
      <c r="D30" s="123" t="s">
        <v>23</v>
      </c>
      <c r="E30" s="245"/>
      <c r="F30" s="245"/>
      <c r="G30" s="125"/>
      <c r="H30" s="125"/>
      <c r="I30" s="241"/>
    </row>
    <row r="31" spans="1:9" ht="48.75" customHeight="1">
      <c r="A31" s="123"/>
      <c r="B31" s="119" t="s">
        <v>166</v>
      </c>
      <c r="C31" s="123" t="s">
        <v>13</v>
      </c>
      <c r="D31" s="124">
        <v>22</v>
      </c>
      <c r="E31" s="121"/>
      <c r="F31" s="121"/>
      <c r="G31" s="125">
        <f t="shared" si="0"/>
        <v>0</v>
      </c>
      <c r="H31" s="125">
        <f t="shared" si="1"/>
        <v>0</v>
      </c>
      <c r="I31" s="241"/>
    </row>
    <row r="32" spans="1:9" ht="40.799999999999997" customHeight="1">
      <c r="A32" s="123">
        <v>24</v>
      </c>
      <c r="B32" s="119" t="s">
        <v>224</v>
      </c>
      <c r="C32" s="123" t="s">
        <v>13</v>
      </c>
      <c r="D32" s="124">
        <v>0</v>
      </c>
      <c r="E32" s="245"/>
      <c r="F32" s="121"/>
      <c r="G32" s="125">
        <f t="shared" si="0"/>
        <v>0</v>
      </c>
      <c r="H32" s="125">
        <f t="shared" si="1"/>
        <v>0</v>
      </c>
      <c r="I32" s="241"/>
    </row>
    <row r="33" spans="1:9" ht="37.200000000000003" customHeight="1">
      <c r="A33" s="118">
        <v>30</v>
      </c>
      <c r="B33" s="119" t="s">
        <v>167</v>
      </c>
      <c r="C33" s="123" t="s">
        <v>13</v>
      </c>
      <c r="D33" s="124">
        <v>6</v>
      </c>
      <c r="E33" s="121"/>
      <c r="F33" s="121"/>
      <c r="G33" s="125">
        <f t="shared" si="0"/>
        <v>0</v>
      </c>
      <c r="H33" s="125">
        <f t="shared" si="1"/>
        <v>0</v>
      </c>
      <c r="I33" s="241"/>
    </row>
    <row r="34" spans="1:9" ht="82.8">
      <c r="A34" s="123">
        <v>33</v>
      </c>
      <c r="B34" s="119" t="s">
        <v>168</v>
      </c>
      <c r="C34" s="118"/>
      <c r="D34" s="124"/>
      <c r="E34" s="121"/>
      <c r="F34" s="121"/>
      <c r="G34" s="125"/>
      <c r="H34" s="125"/>
      <c r="I34" s="241"/>
    </row>
    <row r="35" spans="1:9" ht="12" customHeight="1">
      <c r="A35" s="123" t="s">
        <v>22</v>
      </c>
      <c r="B35" s="127" t="s">
        <v>169</v>
      </c>
      <c r="C35" s="123" t="s">
        <v>13</v>
      </c>
      <c r="D35" s="124">
        <v>4</v>
      </c>
      <c r="E35" s="121"/>
      <c r="F35" s="121"/>
      <c r="G35" s="125">
        <f>+E35*D35</f>
        <v>0</v>
      </c>
      <c r="H35" s="125">
        <f>+D35*F35</f>
        <v>0</v>
      </c>
      <c r="I35" s="241"/>
    </row>
    <row r="36" spans="1:9">
      <c r="A36" s="123" t="s">
        <v>29</v>
      </c>
      <c r="B36" s="127" t="s">
        <v>170</v>
      </c>
      <c r="C36" s="123" t="s">
        <v>13</v>
      </c>
      <c r="D36" s="124" t="s">
        <v>23</v>
      </c>
      <c r="E36" s="121"/>
      <c r="F36" s="121"/>
      <c r="G36" s="125"/>
      <c r="H36" s="125"/>
      <c r="I36" s="241"/>
    </row>
    <row r="37" spans="1:9">
      <c r="A37" s="123" t="s">
        <v>53</v>
      </c>
      <c r="B37" s="127" t="s">
        <v>171</v>
      </c>
      <c r="C37" s="123" t="s">
        <v>13</v>
      </c>
      <c r="D37" s="124" t="s">
        <v>23</v>
      </c>
      <c r="E37" s="121"/>
      <c r="F37" s="121"/>
      <c r="G37" s="125"/>
      <c r="H37" s="125"/>
      <c r="I37" s="241"/>
    </row>
    <row r="38" spans="1:9" s="183" customFormat="1" ht="47.25" customHeight="1">
      <c r="A38" s="182">
        <v>34</v>
      </c>
      <c r="B38" s="252" t="s">
        <v>172</v>
      </c>
      <c r="C38" s="182" t="s">
        <v>13</v>
      </c>
      <c r="D38" s="182">
        <v>4</v>
      </c>
      <c r="E38" s="251"/>
      <c r="F38" s="251"/>
      <c r="G38" s="125">
        <f>+E38*D38</f>
        <v>0</v>
      </c>
      <c r="H38" s="125">
        <f>+D38*F38</f>
        <v>0</v>
      </c>
      <c r="I38" s="243"/>
    </row>
    <row r="39" spans="1:9" ht="24.6" customHeight="1">
      <c r="A39" s="128"/>
      <c r="B39" s="129" t="s">
        <v>78</v>
      </c>
      <c r="C39" s="128"/>
      <c r="D39" s="130"/>
      <c r="E39" s="131"/>
      <c r="F39" s="132"/>
      <c r="G39" s="133">
        <f>SUM(G7:G38)</f>
        <v>0</v>
      </c>
      <c r="H39" s="133">
        <f>SUM(H7:H38)</f>
        <v>0</v>
      </c>
      <c r="I39" s="241"/>
    </row>
    <row r="40" spans="1:9">
      <c r="A40" s="114" t="s">
        <v>3</v>
      </c>
      <c r="B40" s="134" t="s">
        <v>173</v>
      </c>
      <c r="C40" s="114"/>
      <c r="D40" s="180"/>
      <c r="E40" s="135"/>
      <c r="F40" s="135"/>
      <c r="G40" s="117"/>
      <c r="H40" s="117"/>
      <c r="I40" s="241"/>
    </row>
    <row r="41" spans="1:9">
      <c r="A41" s="123" t="s">
        <v>3</v>
      </c>
      <c r="B41" s="119" t="s">
        <v>105</v>
      </c>
      <c r="C41" s="123"/>
      <c r="D41" s="181"/>
      <c r="E41" s="135"/>
      <c r="F41" s="135"/>
      <c r="G41" s="117"/>
      <c r="H41" s="117"/>
      <c r="I41" s="241"/>
    </row>
    <row r="42" spans="1:9">
      <c r="A42" s="123"/>
      <c r="B42" s="127"/>
      <c r="C42" s="123"/>
      <c r="D42" s="181"/>
      <c r="E42" s="135"/>
      <c r="F42" s="135"/>
      <c r="G42" s="125">
        <f t="shared" ref="G42:G44" si="2">+E42*D42</f>
        <v>0</v>
      </c>
      <c r="H42" s="125">
        <f t="shared" ref="H42:H47" si="3">+D42*F42</f>
        <v>0</v>
      </c>
      <c r="I42" s="241"/>
    </row>
    <row r="43" spans="1:9" ht="165.6">
      <c r="A43" s="123">
        <v>1</v>
      </c>
      <c r="B43" s="126" t="s">
        <v>175</v>
      </c>
      <c r="C43" s="123"/>
      <c r="D43" s="181"/>
      <c r="E43" s="135"/>
      <c r="F43" s="135"/>
      <c r="G43" s="125">
        <f t="shared" si="2"/>
        <v>0</v>
      </c>
      <c r="H43" s="125">
        <f t="shared" si="3"/>
        <v>0</v>
      </c>
      <c r="I43" s="241"/>
    </row>
    <row r="44" spans="1:9">
      <c r="A44" s="123"/>
      <c r="B44" s="127" t="s">
        <v>106</v>
      </c>
      <c r="C44" s="123"/>
      <c r="D44" s="181"/>
      <c r="E44" s="135"/>
      <c r="F44" s="135"/>
      <c r="G44" s="125">
        <f t="shared" si="2"/>
        <v>0</v>
      </c>
      <c r="H44" s="125">
        <f t="shared" si="3"/>
        <v>0</v>
      </c>
      <c r="I44" s="241"/>
    </row>
    <row r="45" spans="1:9">
      <c r="A45" s="123"/>
      <c r="B45" s="127" t="s">
        <v>107</v>
      </c>
      <c r="C45" s="123" t="s">
        <v>10</v>
      </c>
      <c r="D45" s="181">
        <v>30</v>
      </c>
      <c r="E45" s="135"/>
      <c r="F45" s="135"/>
      <c r="G45" s="125">
        <f>+E45*D45</f>
        <v>0</v>
      </c>
      <c r="H45" s="125">
        <f>+D45*F45</f>
        <v>0</v>
      </c>
      <c r="I45" s="241"/>
    </row>
    <row r="46" spans="1:9">
      <c r="A46" s="123"/>
      <c r="B46" s="119" t="s">
        <v>108</v>
      </c>
      <c r="C46" s="123" t="s">
        <v>10</v>
      </c>
      <c r="D46" s="181">
        <v>5</v>
      </c>
      <c r="E46" s="135"/>
      <c r="F46" s="135"/>
      <c r="G46" s="125">
        <f>+E46*D46</f>
        <v>0</v>
      </c>
      <c r="H46" s="125">
        <f>+D46*F46</f>
        <v>0</v>
      </c>
      <c r="I46" s="241"/>
    </row>
    <row r="47" spans="1:9">
      <c r="A47" s="118"/>
      <c r="B47" s="119" t="s">
        <v>109</v>
      </c>
      <c r="C47" s="118" t="s">
        <v>10</v>
      </c>
      <c r="D47" s="181"/>
      <c r="E47" s="135"/>
      <c r="F47" s="135"/>
      <c r="G47" s="125"/>
      <c r="H47" s="125">
        <f t="shared" si="3"/>
        <v>0</v>
      </c>
      <c r="I47" s="241"/>
    </row>
    <row r="48" spans="1:9">
      <c r="A48" s="123"/>
      <c r="B48" s="119" t="s">
        <v>110</v>
      </c>
      <c r="C48" s="123" t="s">
        <v>10</v>
      </c>
      <c r="D48" s="181"/>
      <c r="E48" s="135"/>
      <c r="F48" s="135"/>
      <c r="G48" s="117"/>
      <c r="H48" s="117"/>
      <c r="I48" s="241"/>
    </row>
    <row r="49" spans="1:10">
      <c r="A49" s="123"/>
      <c r="B49" s="119"/>
      <c r="C49" s="123"/>
      <c r="D49" s="181"/>
      <c r="E49" s="135"/>
      <c r="F49" s="135"/>
      <c r="G49" s="125"/>
      <c r="H49" s="125">
        <f>+D49*F49</f>
        <v>0</v>
      </c>
      <c r="I49" s="241"/>
    </row>
    <row r="50" spans="1:10" ht="138">
      <c r="A50" s="123">
        <v>2</v>
      </c>
      <c r="B50" s="119" t="s">
        <v>176</v>
      </c>
      <c r="C50" s="123"/>
      <c r="D50" s="124"/>
      <c r="E50" s="135"/>
      <c r="F50" s="135"/>
      <c r="G50" s="125"/>
      <c r="H50" s="125">
        <f>+D50*F50</f>
        <v>0</v>
      </c>
      <c r="I50" s="241"/>
    </row>
    <row r="51" spans="1:10">
      <c r="A51" s="123"/>
      <c r="B51" s="119" t="s">
        <v>106</v>
      </c>
      <c r="C51" s="123"/>
      <c r="D51" s="124"/>
      <c r="E51" s="135"/>
      <c r="F51" s="135"/>
      <c r="G51" s="117"/>
      <c r="H51" s="117"/>
      <c r="I51" s="241"/>
    </row>
    <row r="52" spans="1:10">
      <c r="A52" s="123"/>
      <c r="B52" s="127" t="s">
        <v>111</v>
      </c>
      <c r="C52" s="123" t="s">
        <v>10</v>
      </c>
      <c r="D52" s="124">
        <v>50</v>
      </c>
      <c r="E52" s="135"/>
      <c r="F52" s="135"/>
      <c r="G52" s="125">
        <f>+E52*D52</f>
        <v>0</v>
      </c>
      <c r="H52" s="125">
        <f>+D52*F52</f>
        <v>0</v>
      </c>
      <c r="I52" s="241"/>
    </row>
    <row r="53" spans="1:10">
      <c r="A53" s="123"/>
      <c r="B53" s="127" t="s">
        <v>112</v>
      </c>
      <c r="C53" s="123" t="s">
        <v>10</v>
      </c>
      <c r="D53" s="124"/>
      <c r="E53" s="135"/>
      <c r="F53" s="135"/>
      <c r="G53" s="125"/>
      <c r="H53" s="125"/>
      <c r="I53" s="241"/>
    </row>
    <row r="54" spans="1:10">
      <c r="A54" s="123"/>
      <c r="B54" s="127" t="s">
        <v>113</v>
      </c>
      <c r="C54" s="123" t="s">
        <v>10</v>
      </c>
      <c r="D54" s="124">
        <v>40</v>
      </c>
      <c r="E54" s="135"/>
      <c r="F54" s="135"/>
      <c r="G54" s="125">
        <f>+E54*D54</f>
        <v>0</v>
      </c>
      <c r="H54" s="125">
        <f t="shared" ref="H54:H60" si="4">+D54*F54</f>
        <v>0</v>
      </c>
      <c r="I54" s="241"/>
    </row>
    <row r="55" spans="1:10">
      <c r="A55" s="123"/>
      <c r="B55" s="127"/>
      <c r="C55" s="123"/>
      <c r="D55" s="124"/>
      <c r="E55" s="135"/>
      <c r="F55" s="135"/>
      <c r="G55" s="125"/>
      <c r="H55" s="125">
        <f t="shared" si="4"/>
        <v>0</v>
      </c>
      <c r="I55" s="241"/>
    </row>
    <row r="56" spans="1:10" ht="124.2">
      <c r="A56" s="123">
        <v>3</v>
      </c>
      <c r="B56" s="119" t="s">
        <v>177</v>
      </c>
      <c r="C56" s="123"/>
      <c r="D56" s="181"/>
      <c r="E56" s="135"/>
      <c r="F56" s="135"/>
      <c r="G56" s="125"/>
      <c r="H56" s="125">
        <f t="shared" si="4"/>
        <v>0</v>
      </c>
      <c r="I56" s="241"/>
    </row>
    <row r="57" spans="1:10">
      <c r="A57" s="123"/>
      <c r="B57" s="119" t="s">
        <v>114</v>
      </c>
      <c r="C57" s="123"/>
      <c r="D57" s="184"/>
      <c r="E57" s="135"/>
      <c r="F57" s="135"/>
      <c r="G57" s="125"/>
      <c r="H57" s="125">
        <f t="shared" si="4"/>
        <v>0</v>
      </c>
      <c r="I57" s="241"/>
    </row>
    <row r="58" spans="1:10" s="183" customFormat="1">
      <c r="A58" s="182"/>
      <c r="B58" s="249" t="s">
        <v>115</v>
      </c>
      <c r="C58" s="182" t="s">
        <v>10</v>
      </c>
      <c r="D58" s="181">
        <v>15</v>
      </c>
      <c r="E58" s="185"/>
      <c r="F58" s="186"/>
      <c r="G58" s="125">
        <f>+E58*D58</f>
        <v>0</v>
      </c>
      <c r="H58" s="125">
        <f t="shared" si="4"/>
        <v>0</v>
      </c>
      <c r="I58" s="243"/>
    </row>
    <row r="59" spans="1:10">
      <c r="A59" s="114"/>
      <c r="B59" s="136" t="s">
        <v>116</v>
      </c>
      <c r="C59" s="123" t="s">
        <v>10</v>
      </c>
      <c r="D59" s="181">
        <v>15</v>
      </c>
      <c r="E59" s="135"/>
      <c r="F59" s="135"/>
      <c r="G59" s="125">
        <f>+E59*D59</f>
        <v>0</v>
      </c>
      <c r="H59" s="125">
        <f t="shared" si="4"/>
        <v>0</v>
      </c>
      <c r="I59" s="241"/>
    </row>
    <row r="60" spans="1:10">
      <c r="A60" s="123"/>
      <c r="B60" s="119" t="s">
        <v>117</v>
      </c>
      <c r="C60" s="123" t="s">
        <v>10</v>
      </c>
      <c r="D60" s="181">
        <v>15</v>
      </c>
      <c r="E60" s="135"/>
      <c r="F60" s="135"/>
      <c r="G60" s="125">
        <f>+E60*D60</f>
        <v>0</v>
      </c>
      <c r="H60" s="125">
        <f t="shared" si="4"/>
        <v>0</v>
      </c>
      <c r="I60" s="244"/>
      <c r="J60" s="137"/>
    </row>
    <row r="61" spans="1:10">
      <c r="A61" s="123"/>
      <c r="B61" s="127"/>
      <c r="C61" s="123"/>
      <c r="D61" s="181"/>
      <c r="E61" s="135"/>
      <c r="F61" s="135"/>
      <c r="G61" s="125"/>
      <c r="H61" s="125">
        <f t="shared" ref="H61:H66" si="5">+D61*F61</f>
        <v>0</v>
      </c>
      <c r="I61" s="241"/>
    </row>
    <row r="62" spans="1:10" ht="69">
      <c r="A62" s="123">
        <v>4</v>
      </c>
      <c r="B62" s="126" t="s">
        <v>118</v>
      </c>
      <c r="C62" s="123" t="s">
        <v>119</v>
      </c>
      <c r="D62" s="181">
        <v>12</v>
      </c>
      <c r="E62" s="135"/>
      <c r="F62" s="135"/>
      <c r="G62" s="125">
        <f>+E62*D62</f>
        <v>0</v>
      </c>
      <c r="H62" s="125">
        <f>+D62*F62</f>
        <v>0</v>
      </c>
      <c r="I62" s="241"/>
    </row>
    <row r="63" spans="1:10">
      <c r="A63" s="123"/>
      <c r="B63" s="127"/>
      <c r="C63" s="123"/>
      <c r="D63" s="181"/>
      <c r="E63" s="135"/>
      <c r="F63" s="135"/>
      <c r="G63" s="125"/>
      <c r="H63" s="125">
        <f t="shared" si="5"/>
        <v>0</v>
      </c>
      <c r="I63" s="241"/>
    </row>
    <row r="64" spans="1:10">
      <c r="A64" s="123"/>
      <c r="B64" s="127" t="s">
        <v>120</v>
      </c>
      <c r="C64" s="123"/>
      <c r="D64" s="181"/>
      <c r="E64" s="135"/>
      <c r="F64" s="135"/>
      <c r="G64" s="125"/>
      <c r="H64" s="125">
        <f t="shared" si="5"/>
        <v>0</v>
      </c>
      <c r="I64" s="241"/>
    </row>
    <row r="65" spans="1:9">
      <c r="A65" s="123"/>
      <c r="B65" s="127"/>
      <c r="C65" s="123"/>
      <c r="D65" s="181"/>
      <c r="E65" s="135"/>
      <c r="F65" s="135"/>
      <c r="G65" s="125"/>
      <c r="H65" s="125">
        <f t="shared" si="5"/>
        <v>0</v>
      </c>
      <c r="I65" s="241"/>
    </row>
    <row r="66" spans="1:9">
      <c r="A66" s="123" t="s">
        <v>4</v>
      </c>
      <c r="B66" s="119" t="s">
        <v>121</v>
      </c>
      <c r="C66" s="123"/>
      <c r="D66" s="124"/>
      <c r="E66" s="135"/>
      <c r="F66" s="135"/>
      <c r="G66" s="125"/>
      <c r="H66" s="125">
        <f t="shared" si="5"/>
        <v>0</v>
      </c>
      <c r="I66" s="241"/>
    </row>
    <row r="67" spans="1:9">
      <c r="A67" s="123"/>
      <c r="B67" s="119"/>
      <c r="C67" s="123"/>
      <c r="D67" s="124"/>
      <c r="E67" s="135"/>
      <c r="F67" s="135"/>
      <c r="G67" s="117"/>
      <c r="H67" s="117"/>
      <c r="I67" s="241"/>
    </row>
    <row r="68" spans="1:9" ht="220.8">
      <c r="A68" s="123">
        <v>1</v>
      </c>
      <c r="B68" s="126" t="s">
        <v>178</v>
      </c>
      <c r="C68" s="123"/>
      <c r="D68" s="124"/>
      <c r="E68" s="135"/>
      <c r="F68" s="135"/>
      <c r="G68" s="125"/>
      <c r="H68" s="125">
        <f>+D68*F68</f>
        <v>0</v>
      </c>
      <c r="I68" s="241"/>
    </row>
    <row r="69" spans="1:9">
      <c r="A69" s="123"/>
      <c r="B69" s="127" t="s">
        <v>122</v>
      </c>
      <c r="C69" s="123" t="s">
        <v>10</v>
      </c>
      <c r="D69" s="124" t="s">
        <v>123</v>
      </c>
      <c r="E69" s="135"/>
      <c r="F69" s="135"/>
      <c r="G69" s="125"/>
      <c r="H69" s="125"/>
      <c r="I69" s="241"/>
    </row>
    <row r="70" spans="1:9">
      <c r="A70" s="123"/>
      <c r="B70" s="119" t="s">
        <v>124</v>
      </c>
      <c r="C70" s="123" t="s">
        <v>10</v>
      </c>
      <c r="D70" s="138">
        <v>0</v>
      </c>
      <c r="E70" s="135"/>
      <c r="F70" s="135"/>
      <c r="G70" s="125"/>
      <c r="H70" s="125">
        <f>+D70*F70</f>
        <v>0</v>
      </c>
      <c r="I70" s="241"/>
    </row>
    <row r="71" spans="1:9">
      <c r="A71" s="123"/>
      <c r="B71" s="119" t="s">
        <v>125</v>
      </c>
      <c r="C71" s="123" t="s">
        <v>10</v>
      </c>
      <c r="D71" s="124">
        <v>125</v>
      </c>
      <c r="E71" s="135"/>
      <c r="F71" s="135"/>
      <c r="G71" s="125">
        <f>+E71*D71</f>
        <v>0</v>
      </c>
      <c r="H71" s="125">
        <f>+D71*F71</f>
        <v>0</v>
      </c>
      <c r="I71" s="241"/>
    </row>
    <row r="72" spans="1:9">
      <c r="A72" s="123"/>
      <c r="B72" s="127" t="s">
        <v>126</v>
      </c>
      <c r="C72" s="123" t="s">
        <v>10</v>
      </c>
      <c r="D72" s="124">
        <v>0</v>
      </c>
      <c r="E72" s="135"/>
      <c r="F72" s="135"/>
      <c r="G72" s="125"/>
      <c r="H72" s="125">
        <f>+D72*F72</f>
        <v>0</v>
      </c>
      <c r="I72" s="241"/>
    </row>
    <row r="73" spans="1:9">
      <c r="A73" s="123"/>
      <c r="B73" s="127" t="s">
        <v>127</v>
      </c>
      <c r="C73" s="123" t="s">
        <v>10</v>
      </c>
      <c r="D73" s="124">
        <v>30</v>
      </c>
      <c r="E73" s="135"/>
      <c r="F73" s="135"/>
      <c r="G73" s="125">
        <f>+E73*D73</f>
        <v>0</v>
      </c>
      <c r="H73" s="125">
        <f>+D73*F73</f>
        <v>0</v>
      </c>
      <c r="I73" s="241"/>
    </row>
    <row r="74" spans="1:9">
      <c r="A74" s="123"/>
      <c r="B74" s="127"/>
      <c r="C74" s="123"/>
      <c r="D74" s="124"/>
      <c r="E74" s="135"/>
      <c r="F74" s="135"/>
      <c r="G74" s="125"/>
      <c r="H74" s="125">
        <f>+D74*F74</f>
        <v>0</v>
      </c>
      <c r="I74" s="241"/>
    </row>
    <row r="75" spans="1:9">
      <c r="A75" s="123"/>
      <c r="B75" s="119" t="s">
        <v>114</v>
      </c>
      <c r="C75" s="123"/>
      <c r="D75" s="124"/>
      <c r="E75" s="135"/>
      <c r="F75" s="135"/>
      <c r="G75" s="117"/>
      <c r="H75" s="117"/>
      <c r="I75" s="241"/>
    </row>
    <row r="76" spans="1:9" ht="21" customHeight="1">
      <c r="A76" s="123"/>
      <c r="B76" s="127" t="s">
        <v>128</v>
      </c>
      <c r="C76" s="123" t="s">
        <v>10</v>
      </c>
      <c r="D76" s="138">
        <v>15</v>
      </c>
      <c r="E76" s="135"/>
      <c r="F76" s="135"/>
      <c r="G76" s="125">
        <f>+E76*D76</f>
        <v>0</v>
      </c>
      <c r="H76" s="125">
        <f>+D76*F76</f>
        <v>0</v>
      </c>
      <c r="I76" s="241"/>
    </row>
    <row r="77" spans="1:9" ht="21" customHeight="1">
      <c r="A77" s="123"/>
      <c r="B77" s="127" t="s">
        <v>129</v>
      </c>
      <c r="C77" s="123" t="s">
        <v>10</v>
      </c>
      <c r="D77" s="138">
        <v>15</v>
      </c>
      <c r="E77" s="135"/>
      <c r="F77" s="135"/>
      <c r="G77" s="125">
        <f>+E77*D77</f>
        <v>0</v>
      </c>
      <c r="H77" s="125">
        <f>+D77*F77</f>
        <v>0</v>
      </c>
      <c r="I77" s="241"/>
    </row>
    <row r="78" spans="1:9" ht="21" customHeight="1">
      <c r="A78" s="123"/>
      <c r="B78" s="127"/>
      <c r="C78" s="123"/>
      <c r="D78" s="138"/>
      <c r="E78" s="135"/>
      <c r="F78" s="135"/>
      <c r="G78" s="125"/>
      <c r="H78" s="125">
        <f t="shared" ref="H78:H79" si="6">+D78*F78</f>
        <v>0</v>
      </c>
      <c r="I78" s="241"/>
    </row>
    <row r="79" spans="1:9" ht="74.400000000000006" customHeight="1">
      <c r="A79" s="123">
        <v>2</v>
      </c>
      <c r="B79" s="126" t="s">
        <v>179</v>
      </c>
      <c r="C79" s="123"/>
      <c r="D79" s="138"/>
      <c r="E79" s="135"/>
      <c r="F79" s="135"/>
      <c r="G79" s="125"/>
      <c r="H79" s="125">
        <f t="shared" si="6"/>
        <v>0</v>
      </c>
      <c r="I79" s="241"/>
    </row>
    <row r="80" spans="1:9" ht="21" customHeight="1">
      <c r="A80" s="123"/>
      <c r="B80" s="127" t="s">
        <v>130</v>
      </c>
      <c r="C80" s="123" t="s">
        <v>13</v>
      </c>
      <c r="D80" s="138" t="s">
        <v>23</v>
      </c>
      <c r="E80" s="135"/>
      <c r="F80" s="135"/>
      <c r="G80" s="125"/>
      <c r="H80" s="125"/>
      <c r="I80" s="241"/>
    </row>
    <row r="81" spans="1:9">
      <c r="A81" s="123"/>
      <c r="B81" s="119" t="s">
        <v>131</v>
      </c>
      <c r="C81" s="123" t="s">
        <v>13</v>
      </c>
      <c r="D81" s="124">
        <v>0</v>
      </c>
      <c r="E81" s="135"/>
      <c r="F81" s="135"/>
      <c r="G81" s="125">
        <f>+E81*D81</f>
        <v>0</v>
      </c>
      <c r="H81" s="125">
        <f>+D81*F81</f>
        <v>0</v>
      </c>
      <c r="I81" s="241"/>
    </row>
    <row r="82" spans="1:9">
      <c r="A82" s="123"/>
      <c r="B82" s="127" t="s">
        <v>132</v>
      </c>
      <c r="C82" s="123" t="s">
        <v>13</v>
      </c>
      <c r="D82" s="124">
        <v>7</v>
      </c>
      <c r="E82" s="135"/>
      <c r="F82" s="135"/>
      <c r="G82" s="125">
        <f>+E82*D82</f>
        <v>0</v>
      </c>
      <c r="H82" s="125">
        <f>+D82*F82</f>
        <v>0</v>
      </c>
      <c r="I82" s="241"/>
    </row>
    <row r="83" spans="1:9">
      <c r="A83" s="123"/>
      <c r="B83" s="127" t="s">
        <v>133</v>
      </c>
      <c r="C83" s="123" t="s">
        <v>13</v>
      </c>
      <c r="D83" s="124">
        <v>0</v>
      </c>
      <c r="E83" s="135"/>
      <c r="F83" s="135"/>
      <c r="G83" s="125">
        <f>+E83*D83</f>
        <v>0</v>
      </c>
      <c r="H83" s="125">
        <f>+D83*F83</f>
        <v>0</v>
      </c>
      <c r="I83" s="241"/>
    </row>
    <row r="84" spans="1:9">
      <c r="A84" s="123"/>
      <c r="B84" s="127" t="s">
        <v>134</v>
      </c>
      <c r="C84" s="123" t="s">
        <v>13</v>
      </c>
      <c r="D84" s="124">
        <v>4</v>
      </c>
      <c r="E84" s="135"/>
      <c r="F84" s="135"/>
      <c r="G84" s="125">
        <f>+E84*D84</f>
        <v>0</v>
      </c>
      <c r="H84" s="125">
        <f>+D84*F84</f>
        <v>0</v>
      </c>
      <c r="I84" s="241"/>
    </row>
    <row r="85" spans="1:9" ht="24.6" customHeight="1">
      <c r="A85" s="128"/>
      <c r="B85" s="129"/>
      <c r="C85" s="128"/>
      <c r="D85" s="130"/>
      <c r="E85" s="131"/>
      <c r="F85" s="132"/>
      <c r="G85" s="133">
        <f>SUM(G42:G84)</f>
        <v>0</v>
      </c>
      <c r="H85" s="133">
        <f>SUM(H42:H84)</f>
        <v>0</v>
      </c>
      <c r="I85" s="241"/>
    </row>
    <row r="86" spans="1:9" ht="21" customHeight="1">
      <c r="A86" s="139"/>
      <c r="B86" s="140" t="s">
        <v>174</v>
      </c>
      <c r="C86" s="141"/>
      <c r="D86" s="142"/>
      <c r="E86" s="143"/>
      <c r="F86" s="143"/>
      <c r="G86" s="144">
        <f>+G85+G39</f>
        <v>0</v>
      </c>
      <c r="H86" s="144">
        <f>+H85+H39</f>
        <v>0</v>
      </c>
      <c r="I86" s="241"/>
    </row>
    <row r="87" spans="1:9" ht="21" customHeight="1">
      <c r="B87" s="100"/>
      <c r="C87" s="146"/>
      <c r="D87" s="147"/>
      <c r="E87" s="102"/>
      <c r="F87" s="102"/>
      <c r="G87" s="100"/>
      <c r="H87" s="100"/>
    </row>
    <row r="88" spans="1:9" ht="21" customHeight="1">
      <c r="B88" s="100"/>
      <c r="C88" s="146"/>
      <c r="D88" s="147"/>
      <c r="E88" s="102"/>
      <c r="F88" s="102"/>
      <c r="G88" s="100"/>
      <c r="H88" s="100"/>
    </row>
    <row r="89" spans="1:9" ht="21" customHeight="1">
      <c r="B89" s="100"/>
      <c r="C89" s="146"/>
      <c r="D89" s="147"/>
      <c r="E89" s="102"/>
      <c r="F89" s="102"/>
      <c r="G89" s="100"/>
      <c r="H89" s="100"/>
    </row>
    <row r="90" spans="1:9" ht="21" customHeight="1">
      <c r="B90" s="100"/>
      <c r="C90" s="146"/>
      <c r="D90" s="147"/>
      <c r="E90" s="102"/>
      <c r="F90" s="102"/>
      <c r="G90" s="100"/>
      <c r="H90" s="100"/>
    </row>
    <row r="91" spans="1:9" ht="21" customHeight="1">
      <c r="B91" s="100"/>
      <c r="C91" s="146"/>
      <c r="D91" s="147"/>
      <c r="E91" s="102"/>
      <c r="F91" s="102"/>
      <c r="G91" s="100"/>
      <c r="H91" s="100"/>
    </row>
    <row r="92" spans="1:9" ht="21" customHeight="1">
      <c r="B92" s="100"/>
      <c r="C92" s="146"/>
      <c r="D92" s="147"/>
      <c r="E92" s="102"/>
      <c r="F92" s="102"/>
      <c r="G92" s="100"/>
      <c r="H92" s="100"/>
    </row>
    <row r="93" spans="1:9" ht="21" customHeight="1">
      <c r="B93" s="100"/>
      <c r="C93" s="146"/>
      <c r="D93" s="147"/>
      <c r="E93" s="102"/>
      <c r="F93" s="102"/>
      <c r="G93" s="100"/>
      <c r="H93" s="100"/>
    </row>
    <row r="94" spans="1:9" ht="21" customHeight="1">
      <c r="B94" s="100"/>
      <c r="C94" s="146"/>
      <c r="D94" s="147"/>
      <c r="E94" s="102"/>
      <c r="F94" s="102"/>
      <c r="G94" s="100"/>
      <c r="H94" s="100"/>
    </row>
    <row r="95" spans="1:9" ht="21" customHeight="1">
      <c r="B95" s="100"/>
      <c r="C95" s="146"/>
      <c r="D95" s="147"/>
      <c r="E95" s="102"/>
      <c r="F95" s="102"/>
      <c r="G95" s="100"/>
      <c r="H95" s="100"/>
    </row>
    <row r="96" spans="1:9" ht="21" customHeight="1">
      <c r="A96" s="148"/>
      <c r="B96" s="148"/>
      <c r="C96" s="148"/>
      <c r="D96" s="149"/>
      <c r="E96" s="103"/>
      <c r="F96" s="103"/>
      <c r="G96" s="148"/>
      <c r="H96" s="148"/>
    </row>
    <row r="97" spans="1:8" ht="21" customHeight="1">
      <c r="A97" s="148"/>
      <c r="B97" s="148"/>
      <c r="C97" s="148"/>
      <c r="D97" s="149"/>
      <c r="E97" s="103"/>
      <c r="F97" s="103"/>
      <c r="G97" s="148"/>
      <c r="H97" s="148"/>
    </row>
    <row r="98" spans="1:8" ht="21" customHeight="1">
      <c r="A98" s="148"/>
      <c r="B98" s="148"/>
      <c r="C98" s="148"/>
      <c r="D98" s="149"/>
      <c r="E98" s="103"/>
      <c r="F98" s="103"/>
      <c r="G98" s="148"/>
      <c r="H98" s="148"/>
    </row>
    <row r="99" spans="1:8" ht="21" customHeight="1">
      <c r="A99" s="148"/>
      <c r="B99" s="148"/>
      <c r="C99" s="148"/>
      <c r="D99" s="149"/>
      <c r="E99" s="103"/>
      <c r="F99" s="103"/>
      <c r="G99" s="148"/>
      <c r="H99" s="148"/>
    </row>
    <row r="100" spans="1:8" ht="21" customHeight="1">
      <c r="A100" s="148"/>
      <c r="B100" s="148"/>
      <c r="C100" s="148"/>
      <c r="D100" s="149"/>
      <c r="E100" s="103"/>
      <c r="F100" s="103"/>
      <c r="G100" s="148"/>
      <c r="H100" s="148"/>
    </row>
    <row r="101" spans="1:8" s="151" customFormat="1">
      <c r="A101" s="145"/>
      <c r="B101" s="148"/>
      <c r="C101" s="148"/>
      <c r="D101" s="150"/>
      <c r="G101" s="152"/>
      <c r="H101" s="152"/>
    </row>
    <row r="102" spans="1:8" s="151" customFormat="1">
      <c r="A102" s="145"/>
      <c r="B102" s="148"/>
      <c r="C102" s="148"/>
      <c r="D102" s="150"/>
      <c r="G102" s="152"/>
      <c r="H102" s="152"/>
    </row>
    <row r="103" spans="1:8" s="151" customFormat="1">
      <c r="A103" s="145"/>
      <c r="B103" s="148"/>
      <c r="C103" s="148"/>
      <c r="D103" s="150"/>
      <c r="G103" s="152"/>
      <c r="H103" s="152"/>
    </row>
    <row r="104" spans="1:8" s="151" customFormat="1">
      <c r="A104" s="145"/>
      <c r="B104" s="148"/>
      <c r="C104" s="148"/>
      <c r="D104" s="150"/>
      <c r="G104" s="152"/>
      <c r="H104" s="152"/>
    </row>
    <row r="105" spans="1:8" s="151" customFormat="1">
      <c r="A105" s="145"/>
      <c r="B105" s="148"/>
      <c r="C105" s="148"/>
      <c r="D105" s="150"/>
      <c r="G105" s="152"/>
      <c r="H105" s="152"/>
    </row>
    <row r="106" spans="1:8" s="151" customFormat="1">
      <c r="A106" s="145"/>
      <c r="B106" s="148"/>
      <c r="C106" s="148"/>
      <c r="D106" s="150"/>
      <c r="G106" s="152"/>
      <c r="H106" s="152"/>
    </row>
    <row r="107" spans="1:8" s="151" customFormat="1">
      <c r="A107" s="145"/>
      <c r="B107" s="148"/>
      <c r="C107" s="148"/>
      <c r="D107" s="150"/>
      <c r="G107" s="152"/>
      <c r="H107" s="152"/>
    </row>
    <row r="108" spans="1:8" s="151" customFormat="1">
      <c r="A108" s="145"/>
      <c r="B108" s="148"/>
      <c r="C108" s="148"/>
      <c r="D108" s="150"/>
      <c r="G108" s="152"/>
      <c r="H108" s="152"/>
    </row>
    <row r="109" spans="1:8" s="151" customFormat="1">
      <c r="A109" s="145"/>
      <c r="B109" s="148"/>
      <c r="C109" s="148"/>
      <c r="D109" s="150"/>
      <c r="G109" s="152"/>
      <c r="H109" s="152"/>
    </row>
    <row r="110" spans="1:8" s="151" customFormat="1">
      <c r="A110" s="145"/>
      <c r="B110" s="148"/>
      <c r="C110" s="148"/>
      <c r="D110" s="150"/>
      <c r="G110" s="152"/>
      <c r="H110" s="152"/>
    </row>
    <row r="111" spans="1:8" s="151" customFormat="1">
      <c r="A111" s="145"/>
      <c r="B111" s="148"/>
      <c r="C111" s="148"/>
      <c r="D111" s="150"/>
      <c r="G111" s="152"/>
      <c r="H111" s="152"/>
    </row>
    <row r="112" spans="1:8" s="151" customFormat="1">
      <c r="A112" s="145"/>
      <c r="B112" s="148"/>
      <c r="C112" s="148"/>
      <c r="D112" s="150"/>
      <c r="G112" s="152"/>
      <c r="H112" s="152"/>
    </row>
    <row r="113" spans="1:8" s="151" customFormat="1">
      <c r="A113" s="145"/>
      <c r="B113" s="148"/>
      <c r="C113" s="148"/>
      <c r="D113" s="150"/>
      <c r="G113" s="152"/>
      <c r="H113" s="152"/>
    </row>
    <row r="114" spans="1:8" s="151" customFormat="1">
      <c r="A114" s="145"/>
      <c r="B114" s="148"/>
      <c r="C114" s="148"/>
      <c r="D114" s="150"/>
      <c r="G114" s="152"/>
      <c r="H114" s="152"/>
    </row>
    <row r="115" spans="1:8" s="151" customFormat="1">
      <c r="A115" s="145"/>
      <c r="B115" s="148"/>
      <c r="C115" s="148"/>
      <c r="D115" s="150"/>
      <c r="G115" s="152"/>
      <c r="H115" s="152"/>
    </row>
    <row r="116" spans="1:8" s="151" customFormat="1">
      <c r="A116" s="145"/>
      <c r="B116" s="148"/>
      <c r="C116" s="148"/>
      <c r="D116" s="150"/>
      <c r="G116" s="152"/>
      <c r="H116" s="152"/>
    </row>
    <row r="117" spans="1:8" s="151" customFormat="1">
      <c r="A117" s="145"/>
      <c r="B117" s="148"/>
      <c r="C117" s="148"/>
      <c r="D117" s="150"/>
      <c r="G117" s="152"/>
      <c r="H117" s="152"/>
    </row>
    <row r="118" spans="1:8" s="151" customFormat="1">
      <c r="A118" s="145"/>
      <c r="B118" s="148"/>
      <c r="C118" s="148"/>
      <c r="D118" s="150"/>
      <c r="G118" s="152"/>
      <c r="H118" s="152"/>
    </row>
    <row r="119" spans="1:8" s="151" customFormat="1">
      <c r="A119" s="145"/>
      <c r="B119" s="148"/>
      <c r="C119" s="148"/>
      <c r="D119" s="150"/>
      <c r="G119" s="152"/>
      <c r="H119" s="152"/>
    </row>
    <row r="120" spans="1:8" s="151" customFormat="1">
      <c r="A120" s="145"/>
      <c r="B120" s="148"/>
      <c r="C120" s="148"/>
      <c r="D120" s="150"/>
      <c r="G120" s="152"/>
      <c r="H120" s="152"/>
    </row>
    <row r="121" spans="1:8" s="151" customFormat="1">
      <c r="A121" s="145"/>
      <c r="B121" s="148"/>
      <c r="C121" s="148"/>
      <c r="D121" s="150"/>
      <c r="G121" s="152"/>
      <c r="H121" s="152"/>
    </row>
    <row r="122" spans="1:8" s="151" customFormat="1">
      <c r="A122" s="145"/>
      <c r="B122" s="148"/>
      <c r="C122" s="148"/>
      <c r="D122" s="150"/>
      <c r="G122" s="152"/>
      <c r="H122" s="152"/>
    </row>
    <row r="123" spans="1:8" s="151" customFormat="1">
      <c r="A123" s="145"/>
      <c r="B123" s="148"/>
      <c r="C123" s="148"/>
      <c r="D123" s="150"/>
      <c r="G123" s="152"/>
      <c r="H123" s="152"/>
    </row>
    <row r="124" spans="1:8" s="151" customFormat="1">
      <c r="A124" s="145"/>
      <c r="B124" s="148"/>
      <c r="C124" s="148"/>
      <c r="D124" s="150"/>
      <c r="G124" s="152"/>
      <c r="H124" s="152"/>
    </row>
    <row r="125" spans="1:8" s="151" customFormat="1">
      <c r="A125" s="145"/>
      <c r="B125" s="148"/>
      <c r="C125" s="148"/>
      <c r="D125" s="150"/>
      <c r="G125" s="152"/>
      <c r="H125" s="152"/>
    </row>
    <row r="126" spans="1:8" s="151" customFormat="1">
      <c r="A126" s="145"/>
      <c r="B126" s="148"/>
      <c r="C126" s="148"/>
      <c r="D126" s="150"/>
      <c r="G126" s="152"/>
      <c r="H126" s="152"/>
    </row>
    <row r="127" spans="1:8" s="151" customFormat="1">
      <c r="A127" s="145"/>
      <c r="B127" s="148"/>
      <c r="C127" s="148"/>
      <c r="D127" s="150"/>
      <c r="G127" s="152"/>
      <c r="H127" s="152"/>
    </row>
  </sheetData>
  <printOptions horizontalCentered="1"/>
  <pageMargins left="0.31496062992125984" right="0.31496062992125984" top="0.35433070866141736" bottom="0.35433070866141736" header="0.11811023622047245" footer="0.11811023622047245"/>
  <pageSetup paperSize="9" scale="5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57A5-E998-4D1D-B55C-4F2066632792}">
  <sheetPr>
    <tabColor theme="7" tint="0.59999389629810485"/>
    <pageSetUpPr fitToPage="1"/>
  </sheetPr>
  <dimension ref="A1:I75"/>
  <sheetViews>
    <sheetView workbookViewId="0">
      <pane xSplit="4" ySplit="4" topLeftCell="F32" activePane="bottomRight" state="frozen"/>
      <selection pane="topRight" activeCell="H1" sqref="H1"/>
      <selection pane="bottomLeft" activeCell="A6" sqref="A6"/>
      <selection pane="bottomRight" activeCell="F42" sqref="F42"/>
    </sheetView>
  </sheetViews>
  <sheetFormatPr defaultColWidth="9.21875" defaultRowHeight="13.2"/>
  <cols>
    <col min="1" max="1" width="8.77734375" style="157" customWidth="1"/>
    <col min="2" max="2" width="64.21875" style="178" customWidth="1"/>
    <col min="3" max="3" width="12.33203125" style="179" customWidth="1"/>
    <col min="4" max="4" width="15.109375" style="159" customWidth="1"/>
    <col min="5" max="9" width="18" style="160" customWidth="1"/>
    <col min="10" max="238" width="9.21875" style="161"/>
    <col min="239" max="239" width="8.77734375" style="161" customWidth="1"/>
    <col min="240" max="240" width="64.21875" style="161" customWidth="1"/>
    <col min="241" max="244" width="0" style="161" hidden="1" customWidth="1"/>
    <col min="245" max="245" width="9.33203125" style="161" customWidth="1"/>
    <col min="246" max="246" width="8.77734375" style="161" customWidth="1"/>
    <col min="247" max="247" width="14.77734375" style="161" customWidth="1"/>
    <col min="248" max="248" width="16.77734375" style="161" customWidth="1"/>
    <col min="249" max="249" width="15.109375" style="161" customWidth="1"/>
    <col min="250" max="250" width="18" style="161" customWidth="1"/>
    <col min="251" max="251" width="17.109375" style="161" customWidth="1"/>
    <col min="252" max="494" width="9.21875" style="161"/>
    <col min="495" max="495" width="8.77734375" style="161" customWidth="1"/>
    <col min="496" max="496" width="64.21875" style="161" customWidth="1"/>
    <col min="497" max="500" width="0" style="161" hidden="1" customWidth="1"/>
    <col min="501" max="501" width="9.33203125" style="161" customWidth="1"/>
    <col min="502" max="502" width="8.77734375" style="161" customWidth="1"/>
    <col min="503" max="503" width="14.77734375" style="161" customWidth="1"/>
    <col min="504" max="504" width="16.77734375" style="161" customWidth="1"/>
    <col min="505" max="505" width="15.109375" style="161" customWidth="1"/>
    <col min="506" max="506" width="18" style="161" customWidth="1"/>
    <col min="507" max="507" width="17.109375" style="161" customWidth="1"/>
    <col min="508" max="750" width="9.21875" style="161"/>
    <col min="751" max="751" width="8.77734375" style="161" customWidth="1"/>
    <col min="752" max="752" width="64.21875" style="161" customWidth="1"/>
    <col min="753" max="756" width="0" style="161" hidden="1" customWidth="1"/>
    <col min="757" max="757" width="9.33203125" style="161" customWidth="1"/>
    <col min="758" max="758" width="8.77734375" style="161" customWidth="1"/>
    <col min="759" max="759" width="14.77734375" style="161" customWidth="1"/>
    <col min="760" max="760" width="16.77734375" style="161" customWidth="1"/>
    <col min="761" max="761" width="15.109375" style="161" customWidth="1"/>
    <col min="762" max="762" width="18" style="161" customWidth="1"/>
    <col min="763" max="763" width="17.109375" style="161" customWidth="1"/>
    <col min="764" max="1006" width="9.21875" style="161"/>
    <col min="1007" max="1007" width="8.77734375" style="161" customWidth="1"/>
    <col min="1008" max="1008" width="64.21875" style="161" customWidth="1"/>
    <col min="1009" max="1012" width="0" style="161" hidden="1" customWidth="1"/>
    <col min="1013" max="1013" width="9.33203125" style="161" customWidth="1"/>
    <col min="1014" max="1014" width="8.77734375" style="161" customWidth="1"/>
    <col min="1015" max="1015" width="14.77734375" style="161" customWidth="1"/>
    <col min="1016" max="1016" width="16.77734375" style="161" customWidth="1"/>
    <col min="1017" max="1017" width="15.109375" style="161" customWidth="1"/>
    <col min="1018" max="1018" width="18" style="161" customWidth="1"/>
    <col min="1019" max="1019" width="17.109375" style="161" customWidth="1"/>
    <col min="1020" max="1262" width="9.21875" style="161"/>
    <col min="1263" max="1263" width="8.77734375" style="161" customWidth="1"/>
    <col min="1264" max="1264" width="64.21875" style="161" customWidth="1"/>
    <col min="1265" max="1268" width="0" style="161" hidden="1" customWidth="1"/>
    <col min="1269" max="1269" width="9.33203125" style="161" customWidth="1"/>
    <col min="1270" max="1270" width="8.77734375" style="161" customWidth="1"/>
    <col min="1271" max="1271" width="14.77734375" style="161" customWidth="1"/>
    <col min="1272" max="1272" width="16.77734375" style="161" customWidth="1"/>
    <col min="1273" max="1273" width="15.109375" style="161" customWidth="1"/>
    <col min="1274" max="1274" width="18" style="161" customWidth="1"/>
    <col min="1275" max="1275" width="17.109375" style="161" customWidth="1"/>
    <col min="1276" max="1518" width="9.21875" style="161"/>
    <col min="1519" max="1519" width="8.77734375" style="161" customWidth="1"/>
    <col min="1520" max="1520" width="64.21875" style="161" customWidth="1"/>
    <col min="1521" max="1524" width="0" style="161" hidden="1" customWidth="1"/>
    <col min="1525" max="1525" width="9.33203125" style="161" customWidth="1"/>
    <col min="1526" max="1526" width="8.77734375" style="161" customWidth="1"/>
    <col min="1527" max="1527" width="14.77734375" style="161" customWidth="1"/>
    <col min="1528" max="1528" width="16.77734375" style="161" customWidth="1"/>
    <col min="1529" max="1529" width="15.109375" style="161" customWidth="1"/>
    <col min="1530" max="1530" width="18" style="161" customWidth="1"/>
    <col min="1531" max="1531" width="17.109375" style="161" customWidth="1"/>
    <col min="1532" max="1774" width="9.21875" style="161"/>
    <col min="1775" max="1775" width="8.77734375" style="161" customWidth="1"/>
    <col min="1776" max="1776" width="64.21875" style="161" customWidth="1"/>
    <col min="1777" max="1780" width="0" style="161" hidden="1" customWidth="1"/>
    <col min="1781" max="1781" width="9.33203125" style="161" customWidth="1"/>
    <col min="1782" max="1782" width="8.77734375" style="161" customWidth="1"/>
    <col min="1783" max="1783" width="14.77734375" style="161" customWidth="1"/>
    <col min="1784" max="1784" width="16.77734375" style="161" customWidth="1"/>
    <col min="1785" max="1785" width="15.109375" style="161" customWidth="1"/>
    <col min="1786" max="1786" width="18" style="161" customWidth="1"/>
    <col min="1787" max="1787" width="17.109375" style="161" customWidth="1"/>
    <col min="1788" max="2030" width="9.21875" style="161"/>
    <col min="2031" max="2031" width="8.77734375" style="161" customWidth="1"/>
    <col min="2032" max="2032" width="64.21875" style="161" customWidth="1"/>
    <col min="2033" max="2036" width="0" style="161" hidden="1" customWidth="1"/>
    <col min="2037" max="2037" width="9.33203125" style="161" customWidth="1"/>
    <col min="2038" max="2038" width="8.77734375" style="161" customWidth="1"/>
    <col min="2039" max="2039" width="14.77734375" style="161" customWidth="1"/>
    <col min="2040" max="2040" width="16.77734375" style="161" customWidth="1"/>
    <col min="2041" max="2041" width="15.109375" style="161" customWidth="1"/>
    <col min="2042" max="2042" width="18" style="161" customWidth="1"/>
    <col min="2043" max="2043" width="17.109375" style="161" customWidth="1"/>
    <col min="2044" max="2286" width="9.21875" style="161"/>
    <col min="2287" max="2287" width="8.77734375" style="161" customWidth="1"/>
    <col min="2288" max="2288" width="64.21875" style="161" customWidth="1"/>
    <col min="2289" max="2292" width="0" style="161" hidden="1" customWidth="1"/>
    <col min="2293" max="2293" width="9.33203125" style="161" customWidth="1"/>
    <col min="2294" max="2294" width="8.77734375" style="161" customWidth="1"/>
    <col min="2295" max="2295" width="14.77734375" style="161" customWidth="1"/>
    <col min="2296" max="2296" width="16.77734375" style="161" customWidth="1"/>
    <col min="2297" max="2297" width="15.109375" style="161" customWidth="1"/>
    <col min="2298" max="2298" width="18" style="161" customWidth="1"/>
    <col min="2299" max="2299" width="17.109375" style="161" customWidth="1"/>
    <col min="2300" max="2542" width="9.21875" style="161"/>
    <col min="2543" max="2543" width="8.77734375" style="161" customWidth="1"/>
    <col min="2544" max="2544" width="64.21875" style="161" customWidth="1"/>
    <col min="2545" max="2548" width="0" style="161" hidden="1" customWidth="1"/>
    <col min="2549" max="2549" width="9.33203125" style="161" customWidth="1"/>
    <col min="2550" max="2550" width="8.77734375" style="161" customWidth="1"/>
    <col min="2551" max="2551" width="14.77734375" style="161" customWidth="1"/>
    <col min="2552" max="2552" width="16.77734375" style="161" customWidth="1"/>
    <col min="2553" max="2553" width="15.109375" style="161" customWidth="1"/>
    <col min="2554" max="2554" width="18" style="161" customWidth="1"/>
    <col min="2555" max="2555" width="17.109375" style="161" customWidth="1"/>
    <col min="2556" max="2798" width="9.21875" style="161"/>
    <col min="2799" max="2799" width="8.77734375" style="161" customWidth="1"/>
    <col min="2800" max="2800" width="64.21875" style="161" customWidth="1"/>
    <col min="2801" max="2804" width="0" style="161" hidden="1" customWidth="1"/>
    <col min="2805" max="2805" width="9.33203125" style="161" customWidth="1"/>
    <col min="2806" max="2806" width="8.77734375" style="161" customWidth="1"/>
    <col min="2807" max="2807" width="14.77734375" style="161" customWidth="1"/>
    <col min="2808" max="2808" width="16.77734375" style="161" customWidth="1"/>
    <col min="2809" max="2809" width="15.109375" style="161" customWidth="1"/>
    <col min="2810" max="2810" width="18" style="161" customWidth="1"/>
    <col min="2811" max="2811" width="17.109375" style="161" customWidth="1"/>
    <col min="2812" max="3054" width="9.21875" style="161"/>
    <col min="3055" max="3055" width="8.77734375" style="161" customWidth="1"/>
    <col min="3056" max="3056" width="64.21875" style="161" customWidth="1"/>
    <col min="3057" max="3060" width="0" style="161" hidden="1" customWidth="1"/>
    <col min="3061" max="3061" width="9.33203125" style="161" customWidth="1"/>
    <col min="3062" max="3062" width="8.77734375" style="161" customWidth="1"/>
    <col min="3063" max="3063" width="14.77734375" style="161" customWidth="1"/>
    <col min="3064" max="3064" width="16.77734375" style="161" customWidth="1"/>
    <col min="3065" max="3065" width="15.109375" style="161" customWidth="1"/>
    <col min="3066" max="3066" width="18" style="161" customWidth="1"/>
    <col min="3067" max="3067" width="17.109375" style="161" customWidth="1"/>
    <col min="3068" max="3310" width="9.21875" style="161"/>
    <col min="3311" max="3311" width="8.77734375" style="161" customWidth="1"/>
    <col min="3312" max="3312" width="64.21875" style="161" customWidth="1"/>
    <col min="3313" max="3316" width="0" style="161" hidden="1" customWidth="1"/>
    <col min="3317" max="3317" width="9.33203125" style="161" customWidth="1"/>
    <col min="3318" max="3318" width="8.77734375" style="161" customWidth="1"/>
    <col min="3319" max="3319" width="14.77734375" style="161" customWidth="1"/>
    <col min="3320" max="3320" width="16.77734375" style="161" customWidth="1"/>
    <col min="3321" max="3321" width="15.109375" style="161" customWidth="1"/>
    <col min="3322" max="3322" width="18" style="161" customWidth="1"/>
    <col min="3323" max="3323" width="17.109375" style="161" customWidth="1"/>
    <col min="3324" max="3566" width="9.21875" style="161"/>
    <col min="3567" max="3567" width="8.77734375" style="161" customWidth="1"/>
    <col min="3568" max="3568" width="64.21875" style="161" customWidth="1"/>
    <col min="3569" max="3572" width="0" style="161" hidden="1" customWidth="1"/>
    <col min="3573" max="3573" width="9.33203125" style="161" customWidth="1"/>
    <col min="3574" max="3574" width="8.77734375" style="161" customWidth="1"/>
    <col min="3575" max="3575" width="14.77734375" style="161" customWidth="1"/>
    <col min="3576" max="3576" width="16.77734375" style="161" customWidth="1"/>
    <col min="3577" max="3577" width="15.109375" style="161" customWidth="1"/>
    <col min="3578" max="3578" width="18" style="161" customWidth="1"/>
    <col min="3579" max="3579" width="17.109375" style="161" customWidth="1"/>
    <col min="3580" max="3822" width="9.21875" style="161"/>
    <col min="3823" max="3823" width="8.77734375" style="161" customWidth="1"/>
    <col min="3824" max="3824" width="64.21875" style="161" customWidth="1"/>
    <col min="3825" max="3828" width="0" style="161" hidden="1" customWidth="1"/>
    <col min="3829" max="3829" width="9.33203125" style="161" customWidth="1"/>
    <col min="3830" max="3830" width="8.77734375" style="161" customWidth="1"/>
    <col min="3831" max="3831" width="14.77734375" style="161" customWidth="1"/>
    <col min="3832" max="3832" width="16.77734375" style="161" customWidth="1"/>
    <col min="3833" max="3833" width="15.109375" style="161" customWidth="1"/>
    <col min="3834" max="3834" width="18" style="161" customWidth="1"/>
    <col min="3835" max="3835" width="17.109375" style="161" customWidth="1"/>
    <col min="3836" max="4078" width="9.21875" style="161"/>
    <col min="4079" max="4079" width="8.77734375" style="161" customWidth="1"/>
    <col min="4080" max="4080" width="64.21875" style="161" customWidth="1"/>
    <col min="4081" max="4084" width="0" style="161" hidden="1" customWidth="1"/>
    <col min="4085" max="4085" width="9.33203125" style="161" customWidth="1"/>
    <col min="4086" max="4086" width="8.77734375" style="161" customWidth="1"/>
    <col min="4087" max="4087" width="14.77734375" style="161" customWidth="1"/>
    <col min="4088" max="4088" width="16.77734375" style="161" customWidth="1"/>
    <col min="4089" max="4089" width="15.109375" style="161" customWidth="1"/>
    <col min="4090" max="4090" width="18" style="161" customWidth="1"/>
    <col min="4091" max="4091" width="17.109375" style="161" customWidth="1"/>
    <col min="4092" max="4334" width="9.21875" style="161"/>
    <col min="4335" max="4335" width="8.77734375" style="161" customWidth="1"/>
    <col min="4336" max="4336" width="64.21875" style="161" customWidth="1"/>
    <col min="4337" max="4340" width="0" style="161" hidden="1" customWidth="1"/>
    <col min="4341" max="4341" width="9.33203125" style="161" customWidth="1"/>
    <col min="4342" max="4342" width="8.77734375" style="161" customWidth="1"/>
    <col min="4343" max="4343" width="14.77734375" style="161" customWidth="1"/>
    <col min="4344" max="4344" width="16.77734375" style="161" customWidth="1"/>
    <col min="4345" max="4345" width="15.109375" style="161" customWidth="1"/>
    <col min="4346" max="4346" width="18" style="161" customWidth="1"/>
    <col min="4347" max="4347" width="17.109375" style="161" customWidth="1"/>
    <col min="4348" max="4590" width="9.21875" style="161"/>
    <col min="4591" max="4591" width="8.77734375" style="161" customWidth="1"/>
    <col min="4592" max="4592" width="64.21875" style="161" customWidth="1"/>
    <col min="4593" max="4596" width="0" style="161" hidden="1" customWidth="1"/>
    <col min="4597" max="4597" width="9.33203125" style="161" customWidth="1"/>
    <col min="4598" max="4598" width="8.77734375" style="161" customWidth="1"/>
    <col min="4599" max="4599" width="14.77734375" style="161" customWidth="1"/>
    <col min="4600" max="4600" width="16.77734375" style="161" customWidth="1"/>
    <col min="4601" max="4601" width="15.109375" style="161" customWidth="1"/>
    <col min="4602" max="4602" width="18" style="161" customWidth="1"/>
    <col min="4603" max="4603" width="17.109375" style="161" customWidth="1"/>
    <col min="4604" max="4846" width="9.21875" style="161"/>
    <col min="4847" max="4847" width="8.77734375" style="161" customWidth="1"/>
    <col min="4848" max="4848" width="64.21875" style="161" customWidth="1"/>
    <col min="4849" max="4852" width="0" style="161" hidden="1" customWidth="1"/>
    <col min="4853" max="4853" width="9.33203125" style="161" customWidth="1"/>
    <col min="4854" max="4854" width="8.77734375" style="161" customWidth="1"/>
    <col min="4855" max="4855" width="14.77734375" style="161" customWidth="1"/>
    <col min="4856" max="4856" width="16.77734375" style="161" customWidth="1"/>
    <col min="4857" max="4857" width="15.109375" style="161" customWidth="1"/>
    <col min="4858" max="4858" width="18" style="161" customWidth="1"/>
    <col min="4859" max="4859" width="17.109375" style="161" customWidth="1"/>
    <col min="4860" max="5102" width="9.21875" style="161"/>
    <col min="5103" max="5103" width="8.77734375" style="161" customWidth="1"/>
    <col min="5104" max="5104" width="64.21875" style="161" customWidth="1"/>
    <col min="5105" max="5108" width="0" style="161" hidden="1" customWidth="1"/>
    <col min="5109" max="5109" width="9.33203125" style="161" customWidth="1"/>
    <col min="5110" max="5110" width="8.77734375" style="161" customWidth="1"/>
    <col min="5111" max="5111" width="14.77734375" style="161" customWidth="1"/>
    <col min="5112" max="5112" width="16.77734375" style="161" customWidth="1"/>
    <col min="5113" max="5113" width="15.109375" style="161" customWidth="1"/>
    <col min="5114" max="5114" width="18" style="161" customWidth="1"/>
    <col min="5115" max="5115" width="17.109375" style="161" customWidth="1"/>
    <col min="5116" max="5358" width="9.21875" style="161"/>
    <col min="5359" max="5359" width="8.77734375" style="161" customWidth="1"/>
    <col min="5360" max="5360" width="64.21875" style="161" customWidth="1"/>
    <col min="5361" max="5364" width="0" style="161" hidden="1" customWidth="1"/>
    <col min="5365" max="5365" width="9.33203125" style="161" customWidth="1"/>
    <col min="5366" max="5366" width="8.77734375" style="161" customWidth="1"/>
    <col min="5367" max="5367" width="14.77734375" style="161" customWidth="1"/>
    <col min="5368" max="5368" width="16.77734375" style="161" customWidth="1"/>
    <col min="5369" max="5369" width="15.109375" style="161" customWidth="1"/>
    <col min="5370" max="5370" width="18" style="161" customWidth="1"/>
    <col min="5371" max="5371" width="17.109375" style="161" customWidth="1"/>
    <col min="5372" max="5614" width="9.21875" style="161"/>
    <col min="5615" max="5615" width="8.77734375" style="161" customWidth="1"/>
    <col min="5616" max="5616" width="64.21875" style="161" customWidth="1"/>
    <col min="5617" max="5620" width="0" style="161" hidden="1" customWidth="1"/>
    <col min="5621" max="5621" width="9.33203125" style="161" customWidth="1"/>
    <col min="5622" max="5622" width="8.77734375" style="161" customWidth="1"/>
    <col min="5623" max="5623" width="14.77734375" style="161" customWidth="1"/>
    <col min="5624" max="5624" width="16.77734375" style="161" customWidth="1"/>
    <col min="5625" max="5625" width="15.109375" style="161" customWidth="1"/>
    <col min="5626" max="5626" width="18" style="161" customWidth="1"/>
    <col min="5627" max="5627" width="17.109375" style="161" customWidth="1"/>
    <col min="5628" max="5870" width="9.21875" style="161"/>
    <col min="5871" max="5871" width="8.77734375" style="161" customWidth="1"/>
    <col min="5872" max="5872" width="64.21875" style="161" customWidth="1"/>
    <col min="5873" max="5876" width="0" style="161" hidden="1" customWidth="1"/>
    <col min="5877" max="5877" width="9.33203125" style="161" customWidth="1"/>
    <col min="5878" max="5878" width="8.77734375" style="161" customWidth="1"/>
    <col min="5879" max="5879" width="14.77734375" style="161" customWidth="1"/>
    <col min="5880" max="5880" width="16.77734375" style="161" customWidth="1"/>
    <col min="5881" max="5881" width="15.109375" style="161" customWidth="1"/>
    <col min="5882" max="5882" width="18" style="161" customWidth="1"/>
    <col min="5883" max="5883" width="17.109375" style="161" customWidth="1"/>
    <col min="5884" max="6126" width="9.21875" style="161"/>
    <col min="6127" max="6127" width="8.77734375" style="161" customWidth="1"/>
    <col min="6128" max="6128" width="64.21875" style="161" customWidth="1"/>
    <col min="6129" max="6132" width="0" style="161" hidden="1" customWidth="1"/>
    <col min="6133" max="6133" width="9.33203125" style="161" customWidth="1"/>
    <col min="6134" max="6134" width="8.77734375" style="161" customWidth="1"/>
    <col min="6135" max="6135" width="14.77734375" style="161" customWidth="1"/>
    <col min="6136" max="6136" width="16.77734375" style="161" customWidth="1"/>
    <col min="6137" max="6137" width="15.109375" style="161" customWidth="1"/>
    <col min="6138" max="6138" width="18" style="161" customWidth="1"/>
    <col min="6139" max="6139" width="17.109375" style="161" customWidth="1"/>
    <col min="6140" max="6382" width="9.21875" style="161"/>
    <col min="6383" max="6383" width="8.77734375" style="161" customWidth="1"/>
    <col min="6384" max="6384" width="64.21875" style="161" customWidth="1"/>
    <col min="6385" max="6388" width="0" style="161" hidden="1" customWidth="1"/>
    <col min="6389" max="6389" width="9.33203125" style="161" customWidth="1"/>
    <col min="6390" max="6390" width="8.77734375" style="161" customWidth="1"/>
    <col min="6391" max="6391" width="14.77734375" style="161" customWidth="1"/>
    <col min="6392" max="6392" width="16.77734375" style="161" customWidth="1"/>
    <col min="6393" max="6393" width="15.109375" style="161" customWidth="1"/>
    <col min="6394" max="6394" width="18" style="161" customWidth="1"/>
    <col min="6395" max="6395" width="17.109375" style="161" customWidth="1"/>
    <col min="6396" max="6638" width="9.21875" style="161"/>
    <col min="6639" max="6639" width="8.77734375" style="161" customWidth="1"/>
    <col min="6640" max="6640" width="64.21875" style="161" customWidth="1"/>
    <col min="6641" max="6644" width="0" style="161" hidden="1" customWidth="1"/>
    <col min="6645" max="6645" width="9.33203125" style="161" customWidth="1"/>
    <col min="6646" max="6646" width="8.77734375" style="161" customWidth="1"/>
    <col min="6647" max="6647" width="14.77734375" style="161" customWidth="1"/>
    <col min="6648" max="6648" width="16.77734375" style="161" customWidth="1"/>
    <col min="6649" max="6649" width="15.109375" style="161" customWidth="1"/>
    <col min="6650" max="6650" width="18" style="161" customWidth="1"/>
    <col min="6651" max="6651" width="17.109375" style="161" customWidth="1"/>
    <col min="6652" max="6894" width="9.21875" style="161"/>
    <col min="6895" max="6895" width="8.77734375" style="161" customWidth="1"/>
    <col min="6896" max="6896" width="64.21875" style="161" customWidth="1"/>
    <col min="6897" max="6900" width="0" style="161" hidden="1" customWidth="1"/>
    <col min="6901" max="6901" width="9.33203125" style="161" customWidth="1"/>
    <col min="6902" max="6902" width="8.77734375" style="161" customWidth="1"/>
    <col min="6903" max="6903" width="14.77734375" style="161" customWidth="1"/>
    <col min="6904" max="6904" width="16.77734375" style="161" customWidth="1"/>
    <col min="6905" max="6905" width="15.109375" style="161" customWidth="1"/>
    <col min="6906" max="6906" width="18" style="161" customWidth="1"/>
    <col min="6907" max="6907" width="17.109375" style="161" customWidth="1"/>
    <col min="6908" max="7150" width="9.21875" style="161"/>
    <col min="7151" max="7151" width="8.77734375" style="161" customWidth="1"/>
    <col min="7152" max="7152" width="64.21875" style="161" customWidth="1"/>
    <col min="7153" max="7156" width="0" style="161" hidden="1" customWidth="1"/>
    <col min="7157" max="7157" width="9.33203125" style="161" customWidth="1"/>
    <col min="7158" max="7158" width="8.77734375" style="161" customWidth="1"/>
    <col min="7159" max="7159" width="14.77734375" style="161" customWidth="1"/>
    <col min="7160" max="7160" width="16.77734375" style="161" customWidth="1"/>
    <col min="7161" max="7161" width="15.109375" style="161" customWidth="1"/>
    <col min="7162" max="7162" width="18" style="161" customWidth="1"/>
    <col min="7163" max="7163" width="17.109375" style="161" customWidth="1"/>
    <col min="7164" max="7406" width="9.21875" style="161"/>
    <col min="7407" max="7407" width="8.77734375" style="161" customWidth="1"/>
    <col min="7408" max="7408" width="64.21875" style="161" customWidth="1"/>
    <col min="7409" max="7412" width="0" style="161" hidden="1" customWidth="1"/>
    <col min="7413" max="7413" width="9.33203125" style="161" customWidth="1"/>
    <col min="7414" max="7414" width="8.77734375" style="161" customWidth="1"/>
    <col min="7415" max="7415" width="14.77734375" style="161" customWidth="1"/>
    <col min="7416" max="7416" width="16.77734375" style="161" customWidth="1"/>
    <col min="7417" max="7417" width="15.109375" style="161" customWidth="1"/>
    <col min="7418" max="7418" width="18" style="161" customWidth="1"/>
    <col min="7419" max="7419" width="17.109375" style="161" customWidth="1"/>
    <col min="7420" max="7662" width="9.21875" style="161"/>
    <col min="7663" max="7663" width="8.77734375" style="161" customWidth="1"/>
    <col min="7664" max="7664" width="64.21875" style="161" customWidth="1"/>
    <col min="7665" max="7668" width="0" style="161" hidden="1" customWidth="1"/>
    <col min="7669" max="7669" width="9.33203125" style="161" customWidth="1"/>
    <col min="7670" max="7670" width="8.77734375" style="161" customWidth="1"/>
    <col min="7671" max="7671" width="14.77734375" style="161" customWidth="1"/>
    <col min="7672" max="7672" width="16.77734375" style="161" customWidth="1"/>
    <col min="7673" max="7673" width="15.109375" style="161" customWidth="1"/>
    <col min="7674" max="7674" width="18" style="161" customWidth="1"/>
    <col min="7675" max="7675" width="17.109375" style="161" customWidth="1"/>
    <col min="7676" max="7918" width="9.21875" style="161"/>
    <col min="7919" max="7919" width="8.77734375" style="161" customWidth="1"/>
    <col min="7920" max="7920" width="64.21875" style="161" customWidth="1"/>
    <col min="7921" max="7924" width="0" style="161" hidden="1" customWidth="1"/>
    <col min="7925" max="7925" width="9.33203125" style="161" customWidth="1"/>
    <col min="7926" max="7926" width="8.77734375" style="161" customWidth="1"/>
    <col min="7927" max="7927" width="14.77734375" style="161" customWidth="1"/>
    <col min="7928" max="7928" width="16.77734375" style="161" customWidth="1"/>
    <col min="7929" max="7929" width="15.109375" style="161" customWidth="1"/>
    <col min="7930" max="7930" width="18" style="161" customWidth="1"/>
    <col min="7931" max="7931" width="17.109375" style="161" customWidth="1"/>
    <col min="7932" max="8174" width="9.21875" style="161"/>
    <col min="8175" max="8175" width="8.77734375" style="161" customWidth="1"/>
    <col min="8176" max="8176" width="64.21875" style="161" customWidth="1"/>
    <col min="8177" max="8180" width="0" style="161" hidden="1" customWidth="1"/>
    <col min="8181" max="8181" width="9.33203125" style="161" customWidth="1"/>
    <col min="8182" max="8182" width="8.77734375" style="161" customWidth="1"/>
    <col min="8183" max="8183" width="14.77734375" style="161" customWidth="1"/>
    <col min="8184" max="8184" width="16.77734375" style="161" customWidth="1"/>
    <col min="8185" max="8185" width="15.109375" style="161" customWidth="1"/>
    <col min="8186" max="8186" width="18" style="161" customWidth="1"/>
    <col min="8187" max="8187" width="17.109375" style="161" customWidth="1"/>
    <col min="8188" max="8430" width="9.21875" style="161"/>
    <col min="8431" max="8431" width="8.77734375" style="161" customWidth="1"/>
    <col min="8432" max="8432" width="64.21875" style="161" customWidth="1"/>
    <col min="8433" max="8436" width="0" style="161" hidden="1" customWidth="1"/>
    <col min="8437" max="8437" width="9.33203125" style="161" customWidth="1"/>
    <col min="8438" max="8438" width="8.77734375" style="161" customWidth="1"/>
    <col min="8439" max="8439" width="14.77734375" style="161" customWidth="1"/>
    <col min="8440" max="8440" width="16.77734375" style="161" customWidth="1"/>
    <col min="8441" max="8441" width="15.109375" style="161" customWidth="1"/>
    <col min="8442" max="8442" width="18" style="161" customWidth="1"/>
    <col min="8443" max="8443" width="17.109375" style="161" customWidth="1"/>
    <col min="8444" max="8686" width="9.21875" style="161"/>
    <col min="8687" max="8687" width="8.77734375" style="161" customWidth="1"/>
    <col min="8688" max="8688" width="64.21875" style="161" customWidth="1"/>
    <col min="8689" max="8692" width="0" style="161" hidden="1" customWidth="1"/>
    <col min="8693" max="8693" width="9.33203125" style="161" customWidth="1"/>
    <col min="8694" max="8694" width="8.77734375" style="161" customWidth="1"/>
    <col min="8695" max="8695" width="14.77734375" style="161" customWidth="1"/>
    <col min="8696" max="8696" width="16.77734375" style="161" customWidth="1"/>
    <col min="8697" max="8697" width="15.109375" style="161" customWidth="1"/>
    <col min="8698" max="8698" width="18" style="161" customWidth="1"/>
    <col min="8699" max="8699" width="17.109375" style="161" customWidth="1"/>
    <col min="8700" max="8942" width="9.21875" style="161"/>
    <col min="8943" max="8943" width="8.77734375" style="161" customWidth="1"/>
    <col min="8944" max="8944" width="64.21875" style="161" customWidth="1"/>
    <col min="8945" max="8948" width="0" style="161" hidden="1" customWidth="1"/>
    <col min="8949" max="8949" width="9.33203125" style="161" customWidth="1"/>
    <col min="8950" max="8950" width="8.77734375" style="161" customWidth="1"/>
    <col min="8951" max="8951" width="14.77734375" style="161" customWidth="1"/>
    <col min="8952" max="8952" width="16.77734375" style="161" customWidth="1"/>
    <col min="8953" max="8953" width="15.109375" style="161" customWidth="1"/>
    <col min="8954" max="8954" width="18" style="161" customWidth="1"/>
    <col min="8955" max="8955" width="17.109375" style="161" customWidth="1"/>
    <col min="8956" max="9198" width="9.21875" style="161"/>
    <col min="9199" max="9199" width="8.77734375" style="161" customWidth="1"/>
    <col min="9200" max="9200" width="64.21875" style="161" customWidth="1"/>
    <col min="9201" max="9204" width="0" style="161" hidden="1" customWidth="1"/>
    <col min="9205" max="9205" width="9.33203125" style="161" customWidth="1"/>
    <col min="9206" max="9206" width="8.77734375" style="161" customWidth="1"/>
    <col min="9207" max="9207" width="14.77734375" style="161" customWidth="1"/>
    <col min="9208" max="9208" width="16.77734375" style="161" customWidth="1"/>
    <col min="9209" max="9209" width="15.109375" style="161" customWidth="1"/>
    <col min="9210" max="9210" width="18" style="161" customWidth="1"/>
    <col min="9211" max="9211" width="17.109375" style="161" customWidth="1"/>
    <col min="9212" max="9454" width="9.21875" style="161"/>
    <col min="9455" max="9455" width="8.77734375" style="161" customWidth="1"/>
    <col min="9456" max="9456" width="64.21875" style="161" customWidth="1"/>
    <col min="9457" max="9460" width="0" style="161" hidden="1" customWidth="1"/>
    <col min="9461" max="9461" width="9.33203125" style="161" customWidth="1"/>
    <col min="9462" max="9462" width="8.77734375" style="161" customWidth="1"/>
    <col min="9463" max="9463" width="14.77734375" style="161" customWidth="1"/>
    <col min="9464" max="9464" width="16.77734375" style="161" customWidth="1"/>
    <col min="9465" max="9465" width="15.109375" style="161" customWidth="1"/>
    <col min="9466" max="9466" width="18" style="161" customWidth="1"/>
    <col min="9467" max="9467" width="17.109375" style="161" customWidth="1"/>
    <col min="9468" max="9710" width="9.21875" style="161"/>
    <col min="9711" max="9711" width="8.77734375" style="161" customWidth="1"/>
    <col min="9712" max="9712" width="64.21875" style="161" customWidth="1"/>
    <col min="9713" max="9716" width="0" style="161" hidden="1" customWidth="1"/>
    <col min="9717" max="9717" width="9.33203125" style="161" customWidth="1"/>
    <col min="9718" max="9718" width="8.77734375" style="161" customWidth="1"/>
    <col min="9719" max="9719" width="14.77734375" style="161" customWidth="1"/>
    <col min="9720" max="9720" width="16.77734375" style="161" customWidth="1"/>
    <col min="9721" max="9721" width="15.109375" style="161" customWidth="1"/>
    <col min="9722" max="9722" width="18" style="161" customWidth="1"/>
    <col min="9723" max="9723" width="17.109375" style="161" customWidth="1"/>
    <col min="9724" max="9966" width="9.21875" style="161"/>
    <col min="9967" max="9967" width="8.77734375" style="161" customWidth="1"/>
    <col min="9968" max="9968" width="64.21875" style="161" customWidth="1"/>
    <col min="9969" max="9972" width="0" style="161" hidden="1" customWidth="1"/>
    <col min="9973" max="9973" width="9.33203125" style="161" customWidth="1"/>
    <col min="9974" max="9974" width="8.77734375" style="161" customWidth="1"/>
    <col min="9975" max="9975" width="14.77734375" style="161" customWidth="1"/>
    <col min="9976" max="9976" width="16.77734375" style="161" customWidth="1"/>
    <col min="9977" max="9977" width="15.109375" style="161" customWidth="1"/>
    <col min="9978" max="9978" width="18" style="161" customWidth="1"/>
    <col min="9979" max="9979" width="17.109375" style="161" customWidth="1"/>
    <col min="9980" max="10222" width="9.21875" style="161"/>
    <col min="10223" max="10223" width="8.77734375" style="161" customWidth="1"/>
    <col min="10224" max="10224" width="64.21875" style="161" customWidth="1"/>
    <col min="10225" max="10228" width="0" style="161" hidden="1" customWidth="1"/>
    <col min="10229" max="10229" width="9.33203125" style="161" customWidth="1"/>
    <col min="10230" max="10230" width="8.77734375" style="161" customWidth="1"/>
    <col min="10231" max="10231" width="14.77734375" style="161" customWidth="1"/>
    <col min="10232" max="10232" width="16.77734375" style="161" customWidth="1"/>
    <col min="10233" max="10233" width="15.109375" style="161" customWidth="1"/>
    <col min="10234" max="10234" width="18" style="161" customWidth="1"/>
    <col min="10235" max="10235" width="17.109375" style="161" customWidth="1"/>
    <col min="10236" max="10478" width="9.21875" style="161"/>
    <col min="10479" max="10479" width="8.77734375" style="161" customWidth="1"/>
    <col min="10480" max="10480" width="64.21875" style="161" customWidth="1"/>
    <col min="10481" max="10484" width="0" style="161" hidden="1" customWidth="1"/>
    <col min="10485" max="10485" width="9.33203125" style="161" customWidth="1"/>
    <col min="10486" max="10486" width="8.77734375" style="161" customWidth="1"/>
    <col min="10487" max="10487" width="14.77734375" style="161" customWidth="1"/>
    <col min="10488" max="10488" width="16.77734375" style="161" customWidth="1"/>
    <col min="10489" max="10489" width="15.109375" style="161" customWidth="1"/>
    <col min="10490" max="10490" width="18" style="161" customWidth="1"/>
    <col min="10491" max="10491" width="17.109375" style="161" customWidth="1"/>
    <col min="10492" max="10734" width="9.21875" style="161"/>
    <col min="10735" max="10735" width="8.77734375" style="161" customWidth="1"/>
    <col min="10736" max="10736" width="64.21875" style="161" customWidth="1"/>
    <col min="10737" max="10740" width="0" style="161" hidden="1" customWidth="1"/>
    <col min="10741" max="10741" width="9.33203125" style="161" customWidth="1"/>
    <col min="10742" max="10742" width="8.77734375" style="161" customWidth="1"/>
    <col min="10743" max="10743" width="14.77734375" style="161" customWidth="1"/>
    <col min="10744" max="10744" width="16.77734375" style="161" customWidth="1"/>
    <col min="10745" max="10745" width="15.109375" style="161" customWidth="1"/>
    <col min="10746" max="10746" width="18" style="161" customWidth="1"/>
    <col min="10747" max="10747" width="17.109375" style="161" customWidth="1"/>
    <col min="10748" max="10990" width="9.21875" style="161"/>
    <col min="10991" max="10991" width="8.77734375" style="161" customWidth="1"/>
    <col min="10992" max="10992" width="64.21875" style="161" customWidth="1"/>
    <col min="10993" max="10996" width="0" style="161" hidden="1" customWidth="1"/>
    <col min="10997" max="10997" width="9.33203125" style="161" customWidth="1"/>
    <col min="10998" max="10998" width="8.77734375" style="161" customWidth="1"/>
    <col min="10999" max="10999" width="14.77734375" style="161" customWidth="1"/>
    <col min="11000" max="11000" width="16.77734375" style="161" customWidth="1"/>
    <col min="11001" max="11001" width="15.109375" style="161" customWidth="1"/>
    <col min="11002" max="11002" width="18" style="161" customWidth="1"/>
    <col min="11003" max="11003" width="17.109375" style="161" customWidth="1"/>
    <col min="11004" max="11246" width="9.21875" style="161"/>
    <col min="11247" max="11247" width="8.77734375" style="161" customWidth="1"/>
    <col min="11248" max="11248" width="64.21875" style="161" customWidth="1"/>
    <col min="11249" max="11252" width="0" style="161" hidden="1" customWidth="1"/>
    <col min="11253" max="11253" width="9.33203125" style="161" customWidth="1"/>
    <col min="11254" max="11254" width="8.77734375" style="161" customWidth="1"/>
    <col min="11255" max="11255" width="14.77734375" style="161" customWidth="1"/>
    <col min="11256" max="11256" width="16.77734375" style="161" customWidth="1"/>
    <col min="11257" max="11257" width="15.109375" style="161" customWidth="1"/>
    <col min="11258" max="11258" width="18" style="161" customWidth="1"/>
    <col min="11259" max="11259" width="17.109375" style="161" customWidth="1"/>
    <col min="11260" max="11502" width="9.21875" style="161"/>
    <col min="11503" max="11503" width="8.77734375" style="161" customWidth="1"/>
    <col min="11504" max="11504" width="64.21875" style="161" customWidth="1"/>
    <col min="11505" max="11508" width="0" style="161" hidden="1" customWidth="1"/>
    <col min="11509" max="11509" width="9.33203125" style="161" customWidth="1"/>
    <col min="11510" max="11510" width="8.77734375" style="161" customWidth="1"/>
    <col min="11511" max="11511" width="14.77734375" style="161" customWidth="1"/>
    <col min="11512" max="11512" width="16.77734375" style="161" customWidth="1"/>
    <col min="11513" max="11513" width="15.109375" style="161" customWidth="1"/>
    <col min="11514" max="11514" width="18" style="161" customWidth="1"/>
    <col min="11515" max="11515" width="17.109375" style="161" customWidth="1"/>
    <col min="11516" max="11758" width="9.21875" style="161"/>
    <col min="11759" max="11759" width="8.77734375" style="161" customWidth="1"/>
    <col min="11760" max="11760" width="64.21875" style="161" customWidth="1"/>
    <col min="11761" max="11764" width="0" style="161" hidden="1" customWidth="1"/>
    <col min="11765" max="11765" width="9.33203125" style="161" customWidth="1"/>
    <col min="11766" max="11766" width="8.77734375" style="161" customWidth="1"/>
    <col min="11767" max="11767" width="14.77734375" style="161" customWidth="1"/>
    <col min="11768" max="11768" width="16.77734375" style="161" customWidth="1"/>
    <col min="11769" max="11769" width="15.109375" style="161" customWidth="1"/>
    <col min="11770" max="11770" width="18" style="161" customWidth="1"/>
    <col min="11771" max="11771" width="17.109375" style="161" customWidth="1"/>
    <col min="11772" max="12014" width="9.21875" style="161"/>
    <col min="12015" max="12015" width="8.77734375" style="161" customWidth="1"/>
    <col min="12016" max="12016" width="64.21875" style="161" customWidth="1"/>
    <col min="12017" max="12020" width="0" style="161" hidden="1" customWidth="1"/>
    <col min="12021" max="12021" width="9.33203125" style="161" customWidth="1"/>
    <col min="12022" max="12022" width="8.77734375" style="161" customWidth="1"/>
    <col min="12023" max="12023" width="14.77734375" style="161" customWidth="1"/>
    <col min="12024" max="12024" width="16.77734375" style="161" customWidth="1"/>
    <col min="12025" max="12025" width="15.109375" style="161" customWidth="1"/>
    <col min="12026" max="12026" width="18" style="161" customWidth="1"/>
    <col min="12027" max="12027" width="17.109375" style="161" customWidth="1"/>
    <col min="12028" max="12270" width="9.21875" style="161"/>
    <col min="12271" max="12271" width="8.77734375" style="161" customWidth="1"/>
    <col min="12272" max="12272" width="64.21875" style="161" customWidth="1"/>
    <col min="12273" max="12276" width="0" style="161" hidden="1" customWidth="1"/>
    <col min="12277" max="12277" width="9.33203125" style="161" customWidth="1"/>
    <col min="12278" max="12278" width="8.77734375" style="161" customWidth="1"/>
    <col min="12279" max="12279" width="14.77734375" style="161" customWidth="1"/>
    <col min="12280" max="12280" width="16.77734375" style="161" customWidth="1"/>
    <col min="12281" max="12281" width="15.109375" style="161" customWidth="1"/>
    <col min="12282" max="12282" width="18" style="161" customWidth="1"/>
    <col min="12283" max="12283" width="17.109375" style="161" customWidth="1"/>
    <col min="12284" max="12526" width="9.21875" style="161"/>
    <col min="12527" max="12527" width="8.77734375" style="161" customWidth="1"/>
    <col min="12528" max="12528" width="64.21875" style="161" customWidth="1"/>
    <col min="12529" max="12532" width="0" style="161" hidden="1" customWidth="1"/>
    <col min="12533" max="12533" width="9.33203125" style="161" customWidth="1"/>
    <col min="12534" max="12534" width="8.77734375" style="161" customWidth="1"/>
    <col min="12535" max="12535" width="14.77734375" style="161" customWidth="1"/>
    <col min="12536" max="12536" width="16.77734375" style="161" customWidth="1"/>
    <col min="12537" max="12537" width="15.109375" style="161" customWidth="1"/>
    <col min="12538" max="12538" width="18" style="161" customWidth="1"/>
    <col min="12539" max="12539" width="17.109375" style="161" customWidth="1"/>
    <col min="12540" max="12782" width="9.21875" style="161"/>
    <col min="12783" max="12783" width="8.77734375" style="161" customWidth="1"/>
    <col min="12784" max="12784" width="64.21875" style="161" customWidth="1"/>
    <col min="12785" max="12788" width="0" style="161" hidden="1" customWidth="1"/>
    <col min="12789" max="12789" width="9.33203125" style="161" customWidth="1"/>
    <col min="12790" max="12790" width="8.77734375" style="161" customWidth="1"/>
    <col min="12791" max="12791" width="14.77734375" style="161" customWidth="1"/>
    <col min="12792" max="12792" width="16.77734375" style="161" customWidth="1"/>
    <col min="12793" max="12793" width="15.109375" style="161" customWidth="1"/>
    <col min="12794" max="12794" width="18" style="161" customWidth="1"/>
    <col min="12795" max="12795" width="17.109375" style="161" customWidth="1"/>
    <col min="12796" max="13038" width="9.21875" style="161"/>
    <col min="13039" max="13039" width="8.77734375" style="161" customWidth="1"/>
    <col min="13040" max="13040" width="64.21875" style="161" customWidth="1"/>
    <col min="13041" max="13044" width="0" style="161" hidden="1" customWidth="1"/>
    <col min="13045" max="13045" width="9.33203125" style="161" customWidth="1"/>
    <col min="13046" max="13046" width="8.77734375" style="161" customWidth="1"/>
    <col min="13047" max="13047" width="14.77734375" style="161" customWidth="1"/>
    <col min="13048" max="13048" width="16.77734375" style="161" customWidth="1"/>
    <col min="13049" max="13049" width="15.109375" style="161" customWidth="1"/>
    <col min="13050" max="13050" width="18" style="161" customWidth="1"/>
    <col min="13051" max="13051" width="17.109375" style="161" customWidth="1"/>
    <col min="13052" max="13294" width="9.21875" style="161"/>
    <col min="13295" max="13295" width="8.77734375" style="161" customWidth="1"/>
    <col min="13296" max="13296" width="64.21875" style="161" customWidth="1"/>
    <col min="13297" max="13300" width="0" style="161" hidden="1" customWidth="1"/>
    <col min="13301" max="13301" width="9.33203125" style="161" customWidth="1"/>
    <col min="13302" max="13302" width="8.77734375" style="161" customWidth="1"/>
    <col min="13303" max="13303" width="14.77734375" style="161" customWidth="1"/>
    <col min="13304" max="13304" width="16.77734375" style="161" customWidth="1"/>
    <col min="13305" max="13305" width="15.109375" style="161" customWidth="1"/>
    <col min="13306" max="13306" width="18" style="161" customWidth="1"/>
    <col min="13307" max="13307" width="17.109375" style="161" customWidth="1"/>
    <col min="13308" max="13550" width="9.21875" style="161"/>
    <col min="13551" max="13551" width="8.77734375" style="161" customWidth="1"/>
    <col min="13552" max="13552" width="64.21875" style="161" customWidth="1"/>
    <col min="13553" max="13556" width="0" style="161" hidden="1" customWidth="1"/>
    <col min="13557" max="13557" width="9.33203125" style="161" customWidth="1"/>
    <col min="13558" max="13558" width="8.77734375" style="161" customWidth="1"/>
    <col min="13559" max="13559" width="14.77734375" style="161" customWidth="1"/>
    <col min="13560" max="13560" width="16.77734375" style="161" customWidth="1"/>
    <col min="13561" max="13561" width="15.109375" style="161" customWidth="1"/>
    <col min="13562" max="13562" width="18" style="161" customWidth="1"/>
    <col min="13563" max="13563" width="17.109375" style="161" customWidth="1"/>
    <col min="13564" max="13806" width="9.21875" style="161"/>
    <col min="13807" max="13807" width="8.77734375" style="161" customWidth="1"/>
    <col min="13808" max="13808" width="64.21875" style="161" customWidth="1"/>
    <col min="13809" max="13812" width="0" style="161" hidden="1" customWidth="1"/>
    <col min="13813" max="13813" width="9.33203125" style="161" customWidth="1"/>
    <col min="13814" max="13814" width="8.77734375" style="161" customWidth="1"/>
    <col min="13815" max="13815" width="14.77734375" style="161" customWidth="1"/>
    <col min="13816" max="13816" width="16.77734375" style="161" customWidth="1"/>
    <col min="13817" max="13817" width="15.109375" style="161" customWidth="1"/>
    <col min="13818" max="13818" width="18" style="161" customWidth="1"/>
    <col min="13819" max="13819" width="17.109375" style="161" customWidth="1"/>
    <col min="13820" max="14062" width="9.21875" style="161"/>
    <col min="14063" max="14063" width="8.77734375" style="161" customWidth="1"/>
    <col min="14064" max="14064" width="64.21875" style="161" customWidth="1"/>
    <col min="14065" max="14068" width="0" style="161" hidden="1" customWidth="1"/>
    <col min="14069" max="14069" width="9.33203125" style="161" customWidth="1"/>
    <col min="14070" max="14070" width="8.77734375" style="161" customWidth="1"/>
    <col min="14071" max="14071" width="14.77734375" style="161" customWidth="1"/>
    <col min="14072" max="14072" width="16.77734375" style="161" customWidth="1"/>
    <col min="14073" max="14073" width="15.109375" style="161" customWidth="1"/>
    <col min="14074" max="14074" width="18" style="161" customWidth="1"/>
    <col min="14075" max="14075" width="17.109375" style="161" customWidth="1"/>
    <col min="14076" max="14318" width="9.21875" style="161"/>
    <col min="14319" max="14319" width="8.77734375" style="161" customWidth="1"/>
    <col min="14320" max="14320" width="64.21875" style="161" customWidth="1"/>
    <col min="14321" max="14324" width="0" style="161" hidden="1" customWidth="1"/>
    <col min="14325" max="14325" width="9.33203125" style="161" customWidth="1"/>
    <col min="14326" max="14326" width="8.77734375" style="161" customWidth="1"/>
    <col min="14327" max="14327" width="14.77734375" style="161" customWidth="1"/>
    <col min="14328" max="14328" width="16.77734375" style="161" customWidth="1"/>
    <col min="14329" max="14329" width="15.109375" style="161" customWidth="1"/>
    <col min="14330" max="14330" width="18" style="161" customWidth="1"/>
    <col min="14331" max="14331" width="17.109375" style="161" customWidth="1"/>
    <col min="14332" max="14574" width="9.21875" style="161"/>
    <col min="14575" max="14575" width="8.77734375" style="161" customWidth="1"/>
    <col min="14576" max="14576" width="64.21875" style="161" customWidth="1"/>
    <col min="14577" max="14580" width="0" style="161" hidden="1" customWidth="1"/>
    <col min="14581" max="14581" width="9.33203125" style="161" customWidth="1"/>
    <col min="14582" max="14582" width="8.77734375" style="161" customWidth="1"/>
    <col min="14583" max="14583" width="14.77734375" style="161" customWidth="1"/>
    <col min="14584" max="14584" width="16.77734375" style="161" customWidth="1"/>
    <col min="14585" max="14585" width="15.109375" style="161" customWidth="1"/>
    <col min="14586" max="14586" width="18" style="161" customWidth="1"/>
    <col min="14587" max="14587" width="17.109375" style="161" customWidth="1"/>
    <col min="14588" max="14830" width="9.21875" style="161"/>
    <col min="14831" max="14831" width="8.77734375" style="161" customWidth="1"/>
    <col min="14832" max="14832" width="64.21875" style="161" customWidth="1"/>
    <col min="14833" max="14836" width="0" style="161" hidden="1" customWidth="1"/>
    <col min="14837" max="14837" width="9.33203125" style="161" customWidth="1"/>
    <col min="14838" max="14838" width="8.77734375" style="161" customWidth="1"/>
    <col min="14839" max="14839" width="14.77734375" style="161" customWidth="1"/>
    <col min="14840" max="14840" width="16.77734375" style="161" customWidth="1"/>
    <col min="14841" max="14841" width="15.109375" style="161" customWidth="1"/>
    <col min="14842" max="14842" width="18" style="161" customWidth="1"/>
    <col min="14843" max="14843" width="17.109375" style="161" customWidth="1"/>
    <col min="14844" max="15086" width="9.21875" style="161"/>
    <col min="15087" max="15087" width="8.77734375" style="161" customWidth="1"/>
    <col min="15088" max="15088" width="64.21875" style="161" customWidth="1"/>
    <col min="15089" max="15092" width="0" style="161" hidden="1" customWidth="1"/>
    <col min="15093" max="15093" width="9.33203125" style="161" customWidth="1"/>
    <col min="15094" max="15094" width="8.77734375" style="161" customWidth="1"/>
    <col min="15095" max="15095" width="14.77734375" style="161" customWidth="1"/>
    <col min="15096" max="15096" width="16.77734375" style="161" customWidth="1"/>
    <col min="15097" max="15097" width="15.109375" style="161" customWidth="1"/>
    <col min="15098" max="15098" width="18" style="161" customWidth="1"/>
    <col min="15099" max="15099" width="17.109375" style="161" customWidth="1"/>
    <col min="15100" max="15342" width="9.21875" style="161"/>
    <col min="15343" max="15343" width="8.77734375" style="161" customWidth="1"/>
    <col min="15344" max="15344" width="64.21875" style="161" customWidth="1"/>
    <col min="15345" max="15348" width="0" style="161" hidden="1" customWidth="1"/>
    <col min="15349" max="15349" width="9.33203125" style="161" customWidth="1"/>
    <col min="15350" max="15350" width="8.77734375" style="161" customWidth="1"/>
    <col min="15351" max="15351" width="14.77734375" style="161" customWidth="1"/>
    <col min="15352" max="15352" width="16.77734375" style="161" customWidth="1"/>
    <col min="15353" max="15353" width="15.109375" style="161" customWidth="1"/>
    <col min="15354" max="15354" width="18" style="161" customWidth="1"/>
    <col min="15355" max="15355" width="17.109375" style="161" customWidth="1"/>
    <col min="15356" max="15598" width="9.21875" style="161"/>
    <col min="15599" max="15599" width="8.77734375" style="161" customWidth="1"/>
    <col min="15600" max="15600" width="64.21875" style="161" customWidth="1"/>
    <col min="15601" max="15604" width="0" style="161" hidden="1" customWidth="1"/>
    <col min="15605" max="15605" width="9.33203125" style="161" customWidth="1"/>
    <col min="15606" max="15606" width="8.77734375" style="161" customWidth="1"/>
    <col min="15607" max="15607" width="14.77734375" style="161" customWidth="1"/>
    <col min="15608" max="15608" width="16.77734375" style="161" customWidth="1"/>
    <col min="15609" max="15609" width="15.109375" style="161" customWidth="1"/>
    <col min="15610" max="15610" width="18" style="161" customWidth="1"/>
    <col min="15611" max="15611" width="17.109375" style="161" customWidth="1"/>
    <col min="15612" max="15854" width="9.21875" style="161"/>
    <col min="15855" max="15855" width="8.77734375" style="161" customWidth="1"/>
    <col min="15856" max="15856" width="64.21875" style="161" customWidth="1"/>
    <col min="15857" max="15860" width="0" style="161" hidden="1" customWidth="1"/>
    <col min="15861" max="15861" width="9.33203125" style="161" customWidth="1"/>
    <col min="15862" max="15862" width="8.77734375" style="161" customWidth="1"/>
    <col min="15863" max="15863" width="14.77734375" style="161" customWidth="1"/>
    <col min="15864" max="15864" width="16.77734375" style="161" customWidth="1"/>
    <col min="15865" max="15865" width="15.109375" style="161" customWidth="1"/>
    <col min="15866" max="15866" width="18" style="161" customWidth="1"/>
    <col min="15867" max="15867" width="17.109375" style="161" customWidth="1"/>
    <col min="15868" max="16110" width="9.21875" style="161"/>
    <col min="16111" max="16111" width="8.77734375" style="161" customWidth="1"/>
    <col min="16112" max="16112" width="64.21875" style="161" customWidth="1"/>
    <col min="16113" max="16116" width="0" style="161" hidden="1" customWidth="1"/>
    <col min="16117" max="16117" width="9.33203125" style="161" customWidth="1"/>
    <col min="16118" max="16118" width="8.77734375" style="161" customWidth="1"/>
    <col min="16119" max="16119" width="14.77734375" style="161" customWidth="1"/>
    <col min="16120" max="16120" width="16.77734375" style="161" customWidth="1"/>
    <col min="16121" max="16121" width="15.109375" style="161" customWidth="1"/>
    <col min="16122" max="16122" width="18" style="161" customWidth="1"/>
    <col min="16123" max="16123" width="17.109375" style="161" customWidth="1"/>
    <col min="16124" max="16384" width="9.21875" style="161"/>
  </cols>
  <sheetData>
    <row r="1" spans="1:9">
      <c r="A1" s="156"/>
      <c r="B1" s="157"/>
      <c r="C1" s="158"/>
    </row>
    <row r="2" spans="1:9" s="103" customFormat="1" ht="28.8" customHeight="1">
      <c r="A2" s="100" t="s">
        <v>319</v>
      </c>
      <c r="B2" s="100"/>
      <c r="C2" s="100"/>
      <c r="D2" s="101"/>
      <c r="E2" s="102"/>
      <c r="F2" s="102"/>
      <c r="G2" s="100"/>
      <c r="H2" s="100"/>
    </row>
    <row r="3" spans="1:9" ht="29.4" customHeight="1">
      <c r="A3" s="156"/>
      <c r="B3" s="162"/>
      <c r="C3" s="162"/>
      <c r="D3" s="163"/>
    </row>
    <row r="4" spans="1:9" ht="32.4" customHeight="1">
      <c r="A4" s="164" t="s">
        <v>180</v>
      </c>
      <c r="B4" s="164" t="s">
        <v>80</v>
      </c>
      <c r="C4" s="165" t="s">
        <v>17</v>
      </c>
      <c r="D4" s="109" t="s">
        <v>18</v>
      </c>
      <c r="E4" s="166" t="s">
        <v>138</v>
      </c>
      <c r="F4" s="166" t="s">
        <v>139</v>
      </c>
      <c r="G4" s="167" t="s">
        <v>140</v>
      </c>
      <c r="H4" s="167" t="s">
        <v>141</v>
      </c>
      <c r="I4" s="167" t="s">
        <v>75</v>
      </c>
    </row>
    <row r="5" spans="1:9" ht="13.8">
      <c r="A5" s="209">
        <v>1</v>
      </c>
      <c r="B5" s="187" t="s">
        <v>182</v>
      </c>
      <c r="C5" s="192"/>
      <c r="D5" s="193"/>
      <c r="E5" s="190"/>
      <c r="F5" s="168"/>
      <c r="G5" s="168"/>
      <c r="H5" s="168"/>
      <c r="I5" s="168"/>
    </row>
    <row r="6" spans="1:9" ht="41.4">
      <c r="A6" s="210"/>
      <c r="B6" s="191" t="s">
        <v>183</v>
      </c>
      <c r="C6" s="192"/>
      <c r="D6" s="193"/>
      <c r="E6" s="194"/>
      <c r="F6" s="168"/>
      <c r="G6" s="168"/>
      <c r="H6" s="168"/>
      <c r="I6" s="168"/>
    </row>
    <row r="7" spans="1:9" ht="96.6">
      <c r="A7" s="210"/>
      <c r="B7" s="191" t="s">
        <v>184</v>
      </c>
      <c r="C7" s="192"/>
      <c r="D7" s="193"/>
      <c r="E7" s="194"/>
      <c r="F7" s="168"/>
      <c r="G7" s="168"/>
      <c r="H7" s="168"/>
      <c r="I7" s="168"/>
    </row>
    <row r="8" spans="1:9" s="170" customFormat="1" ht="87" customHeight="1">
      <c r="A8" s="211"/>
      <c r="B8" s="191" t="s">
        <v>260</v>
      </c>
      <c r="C8" s="195"/>
      <c r="D8" s="193"/>
      <c r="E8" s="194"/>
      <c r="F8" s="169"/>
      <c r="G8" s="169"/>
      <c r="H8" s="169"/>
      <c r="I8" s="169"/>
    </row>
    <row r="9" spans="1:9" s="170" customFormat="1" ht="13.8">
      <c r="A9" s="212"/>
      <c r="B9" s="196"/>
      <c r="C9" s="197"/>
      <c r="D9" s="198"/>
      <c r="E9" s="199"/>
      <c r="F9" s="169"/>
      <c r="G9" s="169"/>
      <c r="H9" s="169"/>
      <c r="I9" s="169"/>
    </row>
    <row r="10" spans="1:9" s="170" customFormat="1" ht="55.2">
      <c r="A10" s="213">
        <f>A5+0.1</f>
        <v>1.1000000000000001</v>
      </c>
      <c r="B10" s="200" t="s">
        <v>185</v>
      </c>
      <c r="C10" s="195" t="s">
        <v>64</v>
      </c>
      <c r="D10" s="201">
        <v>2</v>
      </c>
      <c r="E10" s="202"/>
      <c r="F10" s="169"/>
      <c r="G10" s="169">
        <f>+E10*D10</f>
        <v>0</v>
      </c>
      <c r="H10" s="169">
        <f>+F10*D10</f>
        <v>0</v>
      </c>
      <c r="I10" s="169"/>
    </row>
    <row r="11" spans="1:9" s="170" customFormat="1" ht="13.8">
      <c r="A11" s="214"/>
      <c r="B11" s="203"/>
      <c r="C11" s="195"/>
      <c r="D11" s="204"/>
      <c r="E11" s="205"/>
      <c r="F11" s="169"/>
      <c r="G11" s="169"/>
      <c r="H11" s="169"/>
      <c r="I11" s="169"/>
    </row>
    <row r="12" spans="1:9" s="170" customFormat="1" ht="55.2">
      <c r="A12" s="215">
        <f>A10+0.1</f>
        <v>1.2000000000000002</v>
      </c>
      <c r="B12" s="200" t="s">
        <v>268</v>
      </c>
      <c r="C12" s="195" t="s">
        <v>64</v>
      </c>
      <c r="D12" s="201">
        <v>3</v>
      </c>
      <c r="E12" s="202"/>
      <c r="F12" s="169"/>
      <c r="G12" s="169">
        <f>+E12*D12</f>
        <v>0</v>
      </c>
      <c r="H12" s="169">
        <f>+F12*D12</f>
        <v>0</v>
      </c>
      <c r="I12" s="169"/>
    </row>
    <row r="13" spans="1:9" s="170" customFormat="1" ht="13.8">
      <c r="A13" s="212"/>
      <c r="B13" s="196"/>
      <c r="C13" s="197"/>
      <c r="D13" s="198"/>
      <c r="E13" s="199"/>
      <c r="F13" s="169"/>
      <c r="G13" s="169"/>
      <c r="H13" s="169"/>
      <c r="I13" s="169"/>
    </row>
    <row r="14" spans="1:9" s="170" customFormat="1" ht="13.8">
      <c r="A14" s="209">
        <v>2</v>
      </c>
      <c r="B14" s="187" t="s">
        <v>186</v>
      </c>
      <c r="C14" s="188"/>
      <c r="D14" s="189"/>
      <c r="E14" s="189"/>
      <c r="F14" s="189"/>
      <c r="G14" s="189"/>
      <c r="H14" s="189"/>
      <c r="I14" s="189"/>
    </row>
    <row r="15" spans="1:9" s="170" customFormat="1" ht="13.8">
      <c r="A15" s="216"/>
      <c r="B15" s="206"/>
      <c r="C15" s="195"/>
      <c r="D15" s="204"/>
      <c r="E15" s="194"/>
      <c r="F15" s="169"/>
      <c r="G15" s="169"/>
      <c r="H15" s="169"/>
      <c r="I15" s="169"/>
    </row>
    <row r="16" spans="1:9" s="170" customFormat="1" ht="69">
      <c r="A16" s="217"/>
      <c r="B16" s="207" t="s">
        <v>187</v>
      </c>
      <c r="C16" s="208"/>
      <c r="D16" s="204"/>
      <c r="E16" s="194"/>
      <c r="F16" s="169"/>
      <c r="G16" s="169"/>
      <c r="H16" s="169"/>
      <c r="I16" s="169"/>
    </row>
    <row r="17" spans="1:9" s="170" customFormat="1" ht="27.6">
      <c r="A17" s="213">
        <f>A14+0.1</f>
        <v>2.1</v>
      </c>
      <c r="B17" s="207" t="s">
        <v>188</v>
      </c>
      <c r="C17" s="208" t="s">
        <v>189</v>
      </c>
      <c r="D17" s="201">
        <v>1500</v>
      </c>
      <c r="E17" s="218"/>
      <c r="F17" s="169"/>
      <c r="G17" s="169">
        <f>+E17*D17</f>
        <v>0</v>
      </c>
      <c r="H17" s="169">
        <f>+F17*D17</f>
        <v>0</v>
      </c>
      <c r="I17" s="169"/>
    </row>
    <row r="18" spans="1:9" s="170" customFormat="1" ht="13.8">
      <c r="A18" s="219"/>
      <c r="B18" s="207"/>
      <c r="C18" s="208"/>
      <c r="D18" s="198"/>
      <c r="E18" s="220"/>
      <c r="F18" s="169"/>
      <c r="G18" s="169"/>
      <c r="H18" s="169"/>
      <c r="I18" s="169"/>
    </row>
    <row r="19" spans="1:9" s="170" customFormat="1" ht="43.2" customHeight="1">
      <c r="A19" s="213">
        <f>A17+0.1</f>
        <v>2.2000000000000002</v>
      </c>
      <c r="B19" s="207" t="s">
        <v>190</v>
      </c>
      <c r="C19" s="208" t="s">
        <v>189</v>
      </c>
      <c r="D19" s="198">
        <v>150</v>
      </c>
      <c r="E19" s="218"/>
      <c r="F19" s="169"/>
      <c r="G19" s="169">
        <f>+E19*D19</f>
        <v>0</v>
      </c>
      <c r="H19" s="169">
        <f>+F19*D19</f>
        <v>0</v>
      </c>
      <c r="I19" s="169"/>
    </row>
    <row r="20" spans="1:9" s="170" customFormat="1" ht="13.8">
      <c r="A20" s="219"/>
      <c r="B20" s="207"/>
      <c r="C20" s="208"/>
      <c r="D20" s="198"/>
      <c r="E20" s="220"/>
      <c r="F20" s="169"/>
      <c r="G20" s="169"/>
      <c r="H20" s="169"/>
      <c r="I20" s="169"/>
    </row>
    <row r="21" spans="1:9" s="170" customFormat="1" ht="41.4">
      <c r="A21" s="213">
        <f>A19+0.1</f>
        <v>2.3000000000000003</v>
      </c>
      <c r="B21" s="221" t="s">
        <v>191</v>
      </c>
      <c r="C21" s="208" t="s">
        <v>189</v>
      </c>
      <c r="D21" s="201">
        <v>150</v>
      </c>
      <c r="E21" s="218"/>
      <c r="F21" s="169"/>
      <c r="G21" s="169">
        <f>+E21*D21</f>
        <v>0</v>
      </c>
      <c r="H21" s="169">
        <f>+F21*D21</f>
        <v>0</v>
      </c>
      <c r="I21" s="169"/>
    </row>
    <row r="22" spans="1:9" s="170" customFormat="1" ht="13.8">
      <c r="A22" s="213"/>
      <c r="B22" s="207"/>
      <c r="C22" s="208"/>
      <c r="D22" s="198"/>
      <c r="E22" s="220"/>
      <c r="F22" s="169"/>
      <c r="G22" s="169"/>
      <c r="H22" s="169"/>
      <c r="I22" s="169"/>
    </row>
    <row r="23" spans="1:9" s="170" customFormat="1" ht="27.6">
      <c r="A23" s="213">
        <f>A21+0.1</f>
        <v>2.4000000000000004</v>
      </c>
      <c r="B23" s="207" t="s">
        <v>192</v>
      </c>
      <c r="C23" s="208" t="s">
        <v>189</v>
      </c>
      <c r="D23" s="201">
        <v>900</v>
      </c>
      <c r="E23" s="218"/>
      <c r="F23" s="169"/>
      <c r="G23" s="169">
        <f>+E23*D23</f>
        <v>0</v>
      </c>
      <c r="H23" s="169">
        <f>+F23*D23</f>
        <v>0</v>
      </c>
      <c r="I23" s="169"/>
    </row>
    <row r="24" spans="1:9" s="170" customFormat="1" ht="13.8">
      <c r="A24" s="213"/>
      <c r="B24" s="207"/>
      <c r="C24" s="208"/>
      <c r="D24" s="198"/>
      <c r="E24" s="218"/>
      <c r="F24" s="169"/>
      <c r="G24" s="169"/>
      <c r="H24" s="169"/>
      <c r="I24" s="169"/>
    </row>
    <row r="25" spans="1:9" s="170" customFormat="1" ht="41.4">
      <c r="A25" s="213">
        <f>A23+0.1</f>
        <v>2.5000000000000004</v>
      </c>
      <c r="B25" s="221" t="s">
        <v>193</v>
      </c>
      <c r="C25" s="208" t="s">
        <v>189</v>
      </c>
      <c r="D25" s="201">
        <v>3600</v>
      </c>
      <c r="E25" s="218"/>
      <c r="F25" s="169"/>
      <c r="G25" s="169">
        <f>+E25*D25</f>
        <v>0</v>
      </c>
      <c r="H25" s="169">
        <f>+F25*D25</f>
        <v>0</v>
      </c>
      <c r="I25" s="169"/>
    </row>
    <row r="26" spans="1:9" s="170" customFormat="1" ht="41.4">
      <c r="A26" s="216">
        <v>2.6</v>
      </c>
      <c r="B26" s="221" t="s">
        <v>269</v>
      </c>
      <c r="C26" s="208" t="s">
        <v>189</v>
      </c>
      <c r="D26" s="201">
        <v>450</v>
      </c>
      <c r="E26" s="218"/>
      <c r="F26" s="169"/>
      <c r="G26" s="169">
        <f>+E26*D26</f>
        <v>0</v>
      </c>
      <c r="H26" s="169">
        <f>+F26*D26</f>
        <v>0</v>
      </c>
      <c r="I26" s="169"/>
    </row>
    <row r="27" spans="1:9" s="170" customFormat="1" ht="27.6">
      <c r="A27" s="216">
        <v>2.7</v>
      </c>
      <c r="B27" s="313" t="s">
        <v>270</v>
      </c>
      <c r="C27" s="208" t="s">
        <v>189</v>
      </c>
      <c r="D27" s="201">
        <v>140</v>
      </c>
      <c r="E27" s="218"/>
      <c r="F27" s="169"/>
      <c r="G27" s="169">
        <f>+E27*D27</f>
        <v>0</v>
      </c>
      <c r="H27" s="169">
        <f>+F27*D27</f>
        <v>0</v>
      </c>
      <c r="I27" s="169"/>
    </row>
    <row r="28" spans="1:9" s="170" customFormat="1" ht="13.8">
      <c r="A28" s="216"/>
      <c r="B28" s="206"/>
      <c r="C28" s="195"/>
      <c r="D28" s="204"/>
      <c r="E28" s="194"/>
      <c r="F28" s="169"/>
      <c r="G28" s="169"/>
      <c r="H28" s="169"/>
      <c r="I28" s="169"/>
    </row>
    <row r="29" spans="1:9" s="170" customFormat="1" ht="13.8">
      <c r="A29" s="209">
        <v>3</v>
      </c>
      <c r="B29" s="187" t="s">
        <v>194</v>
      </c>
      <c r="C29" s="188"/>
      <c r="D29" s="189"/>
      <c r="E29" s="189"/>
      <c r="F29" s="189"/>
      <c r="G29" s="189"/>
      <c r="H29" s="189"/>
      <c r="I29" s="189"/>
    </row>
    <row r="30" spans="1:9" s="170" customFormat="1" ht="55.2">
      <c r="A30" s="210"/>
      <c r="B30" s="223" t="s">
        <v>195</v>
      </c>
      <c r="C30" s="192"/>
      <c r="D30" s="193"/>
      <c r="E30" s="194"/>
      <c r="F30" s="169"/>
      <c r="G30" s="169"/>
      <c r="H30" s="169"/>
      <c r="I30" s="169"/>
    </row>
    <row r="31" spans="1:9" s="170" customFormat="1" ht="13.8">
      <c r="A31" s="215">
        <v>3.1</v>
      </c>
      <c r="B31" s="223" t="s">
        <v>196</v>
      </c>
      <c r="C31" s="224" t="s">
        <v>197</v>
      </c>
      <c r="D31" s="225">
        <v>30</v>
      </c>
      <c r="E31" s="226"/>
      <c r="F31" s="169"/>
      <c r="G31" s="169">
        <f>+E31*D31</f>
        <v>0</v>
      </c>
      <c r="H31" s="169">
        <f>+F31*D31</f>
        <v>0</v>
      </c>
      <c r="I31" s="169"/>
    </row>
    <row r="32" spans="1:9" s="170" customFormat="1" ht="13.8">
      <c r="A32" s="215"/>
      <c r="B32" s="223"/>
      <c r="C32" s="224"/>
      <c r="D32" s="227"/>
      <c r="E32" s="226"/>
      <c r="F32" s="169"/>
      <c r="G32" s="169"/>
      <c r="H32" s="169"/>
      <c r="I32" s="169"/>
    </row>
    <row r="33" spans="1:9" s="170" customFormat="1" ht="13.8">
      <c r="A33" s="215">
        <f>A31+0.1</f>
        <v>3.2</v>
      </c>
      <c r="B33" s="223" t="s">
        <v>198</v>
      </c>
      <c r="C33" s="224" t="s">
        <v>197</v>
      </c>
      <c r="D33" s="225">
        <v>80</v>
      </c>
      <c r="E33" s="226"/>
      <c r="F33" s="169"/>
      <c r="G33" s="169">
        <f>+E33*D33</f>
        <v>0</v>
      </c>
      <c r="H33" s="169">
        <f>+F33*D33</f>
        <v>0</v>
      </c>
      <c r="I33" s="169"/>
    </row>
    <row r="34" spans="1:9" s="170" customFormat="1" ht="13.8">
      <c r="A34" s="210"/>
      <c r="B34" s="228"/>
      <c r="C34" s="192"/>
      <c r="D34" s="193"/>
      <c r="E34" s="229"/>
      <c r="F34" s="169"/>
      <c r="G34" s="169"/>
      <c r="H34" s="169"/>
      <c r="I34" s="169"/>
    </row>
    <row r="35" spans="1:9" s="170" customFormat="1" ht="13.8">
      <c r="A35" s="215">
        <f>A33+0.1</f>
        <v>3.3000000000000003</v>
      </c>
      <c r="B35" s="223" t="s">
        <v>199</v>
      </c>
      <c r="C35" s="224" t="s">
        <v>197</v>
      </c>
      <c r="D35" s="225">
        <v>30</v>
      </c>
      <c r="E35" s="226"/>
      <c r="F35" s="169"/>
      <c r="G35" s="169">
        <f>+E35*D35</f>
        <v>0</v>
      </c>
      <c r="H35" s="169">
        <f>+F35*D35</f>
        <v>0</v>
      </c>
      <c r="I35" s="169"/>
    </row>
    <row r="36" spans="1:9" s="170" customFormat="1" ht="13.8">
      <c r="A36" s="210"/>
      <c r="B36" s="228"/>
      <c r="C36" s="192"/>
      <c r="D36" s="193"/>
      <c r="E36" s="229"/>
      <c r="F36" s="169"/>
      <c r="G36" s="169"/>
      <c r="H36" s="169"/>
      <c r="I36" s="169"/>
    </row>
    <row r="37" spans="1:9" s="170" customFormat="1" ht="13.8">
      <c r="A37" s="215">
        <f>A35+0.1</f>
        <v>3.4000000000000004</v>
      </c>
      <c r="B37" s="223" t="s">
        <v>200</v>
      </c>
      <c r="C37" s="224" t="s">
        <v>197</v>
      </c>
      <c r="D37" s="225">
        <v>30</v>
      </c>
      <c r="E37" s="226"/>
      <c r="F37" s="169"/>
      <c r="G37" s="169">
        <f>+E37*D37</f>
        <v>0</v>
      </c>
      <c r="H37" s="169">
        <f>+F37*D37</f>
        <v>0</v>
      </c>
      <c r="I37" s="169"/>
    </row>
    <row r="38" spans="1:9" s="170" customFormat="1" ht="13.8">
      <c r="A38" s="210"/>
      <c r="B38" s="228"/>
      <c r="C38" s="192"/>
      <c r="D38" s="193"/>
      <c r="E38" s="229"/>
      <c r="F38" s="169"/>
      <c r="G38" s="169"/>
      <c r="H38" s="169"/>
      <c r="I38" s="169"/>
    </row>
    <row r="39" spans="1:9" s="170" customFormat="1" ht="13.8">
      <c r="A39" s="215">
        <f>A37+0.1</f>
        <v>3.5000000000000004</v>
      </c>
      <c r="B39" s="223" t="s">
        <v>201</v>
      </c>
      <c r="C39" s="224" t="s">
        <v>197</v>
      </c>
      <c r="D39" s="225">
        <v>40</v>
      </c>
      <c r="E39" s="226"/>
      <c r="F39" s="169"/>
      <c r="G39" s="169">
        <f>+E39*D39</f>
        <v>0</v>
      </c>
      <c r="H39" s="169">
        <f>+F39*D39</f>
        <v>0</v>
      </c>
      <c r="I39" s="169"/>
    </row>
    <row r="40" spans="1:9" s="170" customFormat="1" ht="13.8">
      <c r="A40" s="210"/>
      <c r="B40" s="228"/>
      <c r="C40" s="192"/>
      <c r="D40" s="193"/>
      <c r="E40" s="229"/>
      <c r="F40" s="169"/>
      <c r="G40" s="169"/>
      <c r="H40" s="169"/>
      <c r="I40" s="169"/>
    </row>
    <row r="41" spans="1:9" s="170" customFormat="1" ht="13.8">
      <c r="A41" s="209">
        <v>4</v>
      </c>
      <c r="B41" s="187" t="s">
        <v>202</v>
      </c>
      <c r="C41" s="188"/>
      <c r="D41" s="189"/>
      <c r="E41" s="189"/>
      <c r="F41" s="189"/>
      <c r="G41" s="189"/>
      <c r="H41" s="189"/>
      <c r="I41" s="189"/>
    </row>
    <row r="42" spans="1:9" s="170" customFormat="1" ht="55.2">
      <c r="A42" s="210"/>
      <c r="B42" s="223" t="s">
        <v>203</v>
      </c>
      <c r="C42" s="192"/>
      <c r="D42" s="193"/>
      <c r="E42" s="229"/>
      <c r="F42" s="169"/>
      <c r="G42" s="169"/>
      <c r="H42" s="169"/>
      <c r="I42" s="169"/>
    </row>
    <row r="43" spans="1:9" s="170" customFormat="1" ht="13.8">
      <c r="A43" s="215">
        <v>4</v>
      </c>
      <c r="B43" s="223" t="s">
        <v>204</v>
      </c>
      <c r="C43" s="224" t="s">
        <v>197</v>
      </c>
      <c r="D43" s="225">
        <v>30</v>
      </c>
      <c r="E43" s="226"/>
      <c r="F43" s="169"/>
      <c r="G43" s="169">
        <f>+E43*D43</f>
        <v>0</v>
      </c>
      <c r="H43" s="169">
        <f>+F43*D43</f>
        <v>0</v>
      </c>
      <c r="I43" s="169"/>
    </row>
    <row r="44" spans="1:9" s="170" customFormat="1" ht="13.8">
      <c r="A44" s="215"/>
      <c r="B44" s="223"/>
      <c r="C44" s="224"/>
      <c r="D44" s="225"/>
      <c r="E44" s="226"/>
      <c r="F44" s="169"/>
      <c r="G44" s="169"/>
      <c r="H44" s="169"/>
      <c r="I44" s="169"/>
    </row>
    <row r="45" spans="1:9" s="170" customFormat="1" ht="13.8">
      <c r="A45" s="215">
        <v>4.0999999999999996</v>
      </c>
      <c r="B45" s="223" t="s">
        <v>205</v>
      </c>
      <c r="C45" s="224" t="s">
        <v>197</v>
      </c>
      <c r="D45" s="225">
        <v>80</v>
      </c>
      <c r="E45" s="226"/>
      <c r="F45" s="169"/>
      <c r="G45" s="169">
        <f>+E45*D45</f>
        <v>0</v>
      </c>
      <c r="H45" s="169">
        <f>+F45*D45</f>
        <v>0</v>
      </c>
      <c r="I45" s="169"/>
    </row>
    <row r="46" spans="1:9" s="170" customFormat="1" ht="13.8">
      <c r="A46" s="230"/>
      <c r="B46" s="228"/>
      <c r="C46" s="192"/>
      <c r="D46" s="193"/>
      <c r="E46" s="229"/>
      <c r="F46" s="169"/>
      <c r="G46" s="169"/>
      <c r="H46" s="169"/>
      <c r="I46" s="169"/>
    </row>
    <row r="47" spans="1:9" s="170" customFormat="1" ht="13.8">
      <c r="A47" s="215">
        <v>4.2</v>
      </c>
      <c r="B47" s="223" t="s">
        <v>206</v>
      </c>
      <c r="C47" s="224" t="s">
        <v>197</v>
      </c>
      <c r="D47" s="225">
        <v>30</v>
      </c>
      <c r="E47" s="226"/>
      <c r="F47" s="169"/>
      <c r="G47" s="169">
        <f>+E47*D47</f>
        <v>0</v>
      </c>
      <c r="H47" s="169">
        <f>+F47*D47</f>
        <v>0</v>
      </c>
      <c r="I47" s="169"/>
    </row>
    <row r="48" spans="1:9" s="170" customFormat="1" ht="13.8">
      <c r="A48" s="230"/>
      <c r="B48" s="228"/>
      <c r="C48" s="192"/>
      <c r="D48" s="193"/>
      <c r="E48" s="229"/>
      <c r="F48" s="169"/>
      <c r="G48" s="169">
        <f>+E48*D48</f>
        <v>0</v>
      </c>
      <c r="H48" s="169">
        <f>+F48*D48</f>
        <v>0</v>
      </c>
      <c r="I48" s="169"/>
    </row>
    <row r="49" spans="1:9" s="170" customFormat="1" ht="13.8">
      <c r="A49" s="215">
        <v>4.3</v>
      </c>
      <c r="B49" s="223" t="s">
        <v>207</v>
      </c>
      <c r="C49" s="224" t="s">
        <v>197</v>
      </c>
      <c r="D49" s="225">
        <v>30</v>
      </c>
      <c r="E49" s="226"/>
      <c r="F49" s="169"/>
      <c r="G49" s="169">
        <f>+E49*D49</f>
        <v>0</v>
      </c>
      <c r="H49" s="169">
        <f>+F49*D49</f>
        <v>0</v>
      </c>
      <c r="I49" s="169"/>
    </row>
    <row r="50" spans="1:9" s="170" customFormat="1" ht="13.8">
      <c r="A50" s="230"/>
      <c r="B50" s="228"/>
      <c r="C50" s="192"/>
      <c r="D50" s="193"/>
      <c r="E50" s="229"/>
      <c r="F50" s="169"/>
      <c r="G50" s="169"/>
      <c r="H50" s="169"/>
      <c r="I50" s="169"/>
    </row>
    <row r="51" spans="1:9" s="170" customFormat="1" ht="13.8">
      <c r="A51" s="215">
        <v>4.4000000000000004</v>
      </c>
      <c r="B51" s="223" t="s">
        <v>208</v>
      </c>
      <c r="C51" s="224" t="s">
        <v>197</v>
      </c>
      <c r="D51" s="225">
        <v>40</v>
      </c>
      <c r="E51" s="226"/>
      <c r="F51" s="169"/>
      <c r="G51" s="169">
        <f>+E51*D51</f>
        <v>0</v>
      </c>
      <c r="H51" s="169">
        <f>+F51*D51</f>
        <v>0</v>
      </c>
      <c r="I51" s="169"/>
    </row>
    <row r="52" spans="1:9" s="170" customFormat="1" ht="13.8">
      <c r="A52" s="213"/>
      <c r="B52" s="196"/>
      <c r="C52" s="195"/>
      <c r="D52" s="198"/>
      <c r="E52" s="222"/>
      <c r="F52" s="169"/>
      <c r="G52" s="169"/>
      <c r="H52" s="169"/>
      <c r="I52" s="169"/>
    </row>
    <row r="53" spans="1:9" s="170" customFormat="1" ht="13.8">
      <c r="A53" s="209">
        <v>5</v>
      </c>
      <c r="B53" s="187" t="s">
        <v>209</v>
      </c>
      <c r="C53" s="188"/>
      <c r="D53" s="189"/>
      <c r="E53" s="189"/>
      <c r="F53" s="189"/>
      <c r="G53" s="189"/>
      <c r="H53" s="189"/>
      <c r="I53" s="189"/>
    </row>
    <row r="54" spans="1:9" s="170" customFormat="1" ht="151.80000000000001">
      <c r="A54" s="215">
        <v>5.0999999999999996</v>
      </c>
      <c r="B54" s="231" t="s">
        <v>317</v>
      </c>
      <c r="C54" s="224" t="s">
        <v>197</v>
      </c>
      <c r="D54" s="225">
        <v>450</v>
      </c>
      <c r="E54" s="229"/>
      <c r="F54" s="169"/>
      <c r="G54" s="169">
        <f t="shared" ref="G54:G60" si="0">+E54*D54</f>
        <v>0</v>
      </c>
      <c r="H54" s="169">
        <f t="shared" ref="H54:H60" si="1">+F54*D54</f>
        <v>0</v>
      </c>
      <c r="I54" s="169"/>
    </row>
    <row r="55" spans="1:9" s="170" customFormat="1" ht="27.6">
      <c r="A55" s="214">
        <v>5.2</v>
      </c>
      <c r="B55" s="223" t="s">
        <v>210</v>
      </c>
      <c r="C55" s="195" t="s">
        <v>197</v>
      </c>
      <c r="D55" s="201">
        <v>5</v>
      </c>
      <c r="E55" s="194"/>
      <c r="F55" s="169"/>
      <c r="G55" s="169">
        <f t="shared" si="0"/>
        <v>0</v>
      </c>
      <c r="H55" s="169">
        <f t="shared" si="1"/>
        <v>0</v>
      </c>
      <c r="I55" s="169"/>
    </row>
    <row r="56" spans="1:9" s="170" customFormat="1" ht="27.6">
      <c r="A56" s="215">
        <v>5.3</v>
      </c>
      <c r="B56" s="223" t="s">
        <v>211</v>
      </c>
      <c r="C56" s="224" t="s">
        <v>197</v>
      </c>
      <c r="D56" s="225">
        <v>5</v>
      </c>
      <c r="E56" s="194"/>
      <c r="F56" s="169"/>
      <c r="G56" s="169">
        <f t="shared" si="0"/>
        <v>0</v>
      </c>
      <c r="H56" s="169">
        <f t="shared" si="1"/>
        <v>0</v>
      </c>
      <c r="I56" s="169"/>
    </row>
    <row r="57" spans="1:9" s="170" customFormat="1" ht="27.6">
      <c r="A57" s="215">
        <v>5.4</v>
      </c>
      <c r="B57" s="223" t="s">
        <v>212</v>
      </c>
      <c r="C57" s="224" t="s">
        <v>197</v>
      </c>
      <c r="D57" s="225">
        <v>25</v>
      </c>
      <c r="E57" s="194"/>
      <c r="F57" s="169"/>
      <c r="G57" s="169">
        <f t="shared" si="0"/>
        <v>0</v>
      </c>
      <c r="H57" s="169">
        <f t="shared" si="1"/>
        <v>0</v>
      </c>
      <c r="I57" s="169"/>
    </row>
    <row r="58" spans="1:9" s="170" customFormat="1" ht="55.2">
      <c r="A58" s="215">
        <v>5.5</v>
      </c>
      <c r="B58" s="223" t="s">
        <v>213</v>
      </c>
      <c r="C58" s="224" t="s">
        <v>197</v>
      </c>
      <c r="D58" s="225">
        <v>90</v>
      </c>
      <c r="E58" s="232"/>
      <c r="F58" s="169"/>
      <c r="G58" s="169">
        <f t="shared" si="0"/>
        <v>0</v>
      </c>
      <c r="H58" s="169">
        <f t="shared" si="1"/>
        <v>0</v>
      </c>
      <c r="I58" s="169"/>
    </row>
    <row r="59" spans="1:9" s="170" customFormat="1" ht="55.2">
      <c r="A59" s="215">
        <f>A58+0.1</f>
        <v>5.6</v>
      </c>
      <c r="B59" s="223" t="s">
        <v>214</v>
      </c>
      <c r="C59" s="224" t="s">
        <v>197</v>
      </c>
      <c r="D59" s="225">
        <v>1</v>
      </c>
      <c r="E59" s="232"/>
      <c r="F59" s="169"/>
      <c r="G59" s="169">
        <f t="shared" si="0"/>
        <v>0</v>
      </c>
      <c r="H59" s="169">
        <f t="shared" si="1"/>
        <v>0</v>
      </c>
      <c r="I59" s="169"/>
    </row>
    <row r="60" spans="1:9" s="170" customFormat="1" ht="27.6">
      <c r="A60" s="215">
        <v>5.7</v>
      </c>
      <c r="B60" s="223" t="s">
        <v>215</v>
      </c>
      <c r="C60" s="224" t="s">
        <v>197</v>
      </c>
      <c r="D60" s="225">
        <v>5</v>
      </c>
      <c r="E60" s="232"/>
      <c r="F60" s="169"/>
      <c r="G60" s="169">
        <f t="shared" si="0"/>
        <v>0</v>
      </c>
      <c r="H60" s="169">
        <f t="shared" si="1"/>
        <v>0</v>
      </c>
      <c r="I60" s="169"/>
    </row>
    <row r="61" spans="1:9" s="170" customFormat="1" ht="13.8">
      <c r="A61" s="209">
        <v>6</v>
      </c>
      <c r="B61" s="187" t="s">
        <v>216</v>
      </c>
      <c r="C61" s="188"/>
      <c r="D61" s="189"/>
      <c r="E61" s="189"/>
      <c r="F61" s="189"/>
      <c r="G61" s="189"/>
      <c r="H61" s="189"/>
      <c r="I61" s="189"/>
    </row>
    <row r="62" spans="1:9" s="170" customFormat="1" ht="27.6">
      <c r="A62" s="215">
        <v>6.1</v>
      </c>
      <c r="B62" s="233" t="s">
        <v>217</v>
      </c>
      <c r="C62" s="234" t="s">
        <v>64</v>
      </c>
      <c r="D62" s="225">
        <v>35</v>
      </c>
      <c r="E62" s="235"/>
      <c r="F62" s="169"/>
      <c r="G62" s="169">
        <f>+E62*D62</f>
        <v>0</v>
      </c>
      <c r="H62" s="169">
        <f>+F62*D62</f>
        <v>0</v>
      </c>
      <c r="I62" s="169"/>
    </row>
    <row r="63" spans="1:9" s="170" customFormat="1" ht="20.399999999999999" customHeight="1">
      <c r="A63" s="236">
        <v>6.2</v>
      </c>
      <c r="B63" s="314" t="s">
        <v>271</v>
      </c>
      <c r="C63" s="234" t="s">
        <v>197</v>
      </c>
      <c r="D63" s="227">
        <v>4</v>
      </c>
      <c r="E63" s="235"/>
      <c r="F63" s="169"/>
      <c r="G63" s="169">
        <f>+E63*D63</f>
        <v>0</v>
      </c>
      <c r="H63" s="169">
        <f>+F63*D63</f>
        <v>0</v>
      </c>
      <c r="I63" s="169"/>
    </row>
    <row r="64" spans="1:9" s="170" customFormat="1" ht="13.8">
      <c r="A64" s="209">
        <v>7</v>
      </c>
      <c r="B64" s="187" t="s">
        <v>218</v>
      </c>
      <c r="C64" s="188"/>
      <c r="D64" s="189"/>
      <c r="E64" s="188"/>
      <c r="F64" s="188"/>
      <c r="G64" s="188"/>
      <c r="H64" s="188"/>
      <c r="I64" s="188"/>
    </row>
    <row r="65" spans="1:9" s="170" customFormat="1" ht="13.8">
      <c r="A65" s="210"/>
      <c r="B65" s="228"/>
      <c r="C65" s="192"/>
      <c r="D65" s="193"/>
      <c r="E65" s="194"/>
      <c r="F65" s="169"/>
      <c r="G65" s="169"/>
      <c r="H65" s="169"/>
      <c r="I65" s="169"/>
    </row>
    <row r="66" spans="1:9" s="170" customFormat="1" ht="41.4">
      <c r="A66" s="216"/>
      <c r="B66" s="196" t="s">
        <v>219</v>
      </c>
      <c r="C66" s="195"/>
      <c r="D66" s="204"/>
      <c r="E66" s="194"/>
      <c r="F66" s="169"/>
      <c r="G66" s="169"/>
      <c r="H66" s="169"/>
      <c r="I66" s="169"/>
    </row>
    <row r="67" spans="1:9" s="170" customFormat="1" ht="13.8">
      <c r="A67" s="215">
        <f>A64+0.1</f>
        <v>7.1</v>
      </c>
      <c r="B67" s="233" t="s">
        <v>315</v>
      </c>
      <c r="C67" s="224" t="s">
        <v>189</v>
      </c>
      <c r="D67" s="225">
        <v>900</v>
      </c>
      <c r="E67" s="235"/>
      <c r="F67" s="169"/>
      <c r="G67" s="169">
        <f>+E67*D67</f>
        <v>0</v>
      </c>
      <c r="H67" s="169">
        <f>+F67*D67</f>
        <v>0</v>
      </c>
      <c r="I67" s="169"/>
    </row>
    <row r="68" spans="1:9" s="170" customFormat="1" ht="13.8">
      <c r="A68" s="216"/>
      <c r="B68" s="237"/>
      <c r="C68" s="192"/>
      <c r="D68" s="204"/>
      <c r="E68" s="194"/>
      <c r="F68" s="169"/>
      <c r="G68" s="169"/>
      <c r="H68" s="169"/>
      <c r="I68" s="169"/>
    </row>
    <row r="69" spans="1:9" s="170" customFormat="1" ht="13.8">
      <c r="A69" s="238">
        <v>7.2</v>
      </c>
      <c r="B69" s="223" t="s">
        <v>220</v>
      </c>
      <c r="C69" s="224" t="s">
        <v>197</v>
      </c>
      <c r="D69" s="225">
        <v>20</v>
      </c>
      <c r="E69" s="239"/>
      <c r="F69" s="169"/>
      <c r="G69" s="169">
        <f>+E69*D69</f>
        <v>0</v>
      </c>
      <c r="H69" s="169">
        <f>+F69*D69</f>
        <v>0</v>
      </c>
      <c r="I69" s="169"/>
    </row>
    <row r="70" spans="1:9" s="170" customFormat="1" ht="13.8">
      <c r="A70" s="240"/>
      <c r="B70" s="223"/>
      <c r="C70" s="234"/>
      <c r="D70" s="227"/>
      <c r="E70" s="239"/>
      <c r="F70" s="169"/>
      <c r="G70" s="169"/>
      <c r="H70" s="169"/>
      <c r="I70" s="169"/>
    </row>
    <row r="71" spans="1:9" s="170" customFormat="1" ht="13.8">
      <c r="A71" s="238">
        <f>A69+0.1</f>
        <v>7.3</v>
      </c>
      <c r="B71" s="223" t="s">
        <v>221</v>
      </c>
      <c r="C71" s="224" t="s">
        <v>189</v>
      </c>
      <c r="D71" s="225">
        <v>300</v>
      </c>
      <c r="E71" s="239"/>
      <c r="F71" s="169"/>
      <c r="G71" s="169">
        <f>+E71*D71</f>
        <v>0</v>
      </c>
      <c r="H71" s="169">
        <f>+F71*D71</f>
        <v>0</v>
      </c>
      <c r="I71" s="169"/>
    </row>
    <row r="72" spans="1:9" s="170" customFormat="1" ht="13.8">
      <c r="A72" s="238"/>
      <c r="B72" s="223"/>
      <c r="C72" s="224"/>
      <c r="D72" s="225"/>
      <c r="E72" s="239"/>
      <c r="F72" s="169"/>
      <c r="G72" s="169"/>
      <c r="H72" s="169"/>
      <c r="I72" s="169"/>
    </row>
    <row r="73" spans="1:9" s="170" customFormat="1" ht="27.6">
      <c r="A73" s="238">
        <v>7.4</v>
      </c>
      <c r="B73" s="171" t="s">
        <v>316</v>
      </c>
      <c r="C73" s="234" t="s">
        <v>189</v>
      </c>
      <c r="D73" s="225">
        <v>2800</v>
      </c>
      <c r="E73" s="239"/>
      <c r="F73" s="169"/>
      <c r="G73" s="169">
        <f>+E73*D73</f>
        <v>0</v>
      </c>
      <c r="H73" s="169">
        <f>+F73*D73</f>
        <v>0</v>
      </c>
      <c r="I73" s="169"/>
    </row>
    <row r="74" spans="1:9" ht="21.6" customHeight="1">
      <c r="A74" s="172">
        <v>7.5</v>
      </c>
      <c r="B74" s="171" t="s">
        <v>272</v>
      </c>
      <c r="C74" s="39" t="s">
        <v>13</v>
      </c>
      <c r="D74" s="225">
        <v>8</v>
      </c>
      <c r="E74" s="169"/>
      <c r="F74" s="169"/>
      <c r="G74" s="169">
        <f>+E74*D74</f>
        <v>0</v>
      </c>
      <c r="H74" s="169">
        <f>+F74*D74</f>
        <v>0</v>
      </c>
      <c r="I74" s="169"/>
    </row>
    <row r="75" spans="1:9" ht="20.399999999999999" customHeight="1">
      <c r="A75" s="173"/>
      <c r="B75" s="174" t="s">
        <v>181</v>
      </c>
      <c r="C75" s="175"/>
      <c r="D75" s="176"/>
      <c r="E75" s="177"/>
      <c r="F75" s="177"/>
      <c r="G75" s="177">
        <f>SUM(G6:G74)</f>
        <v>0</v>
      </c>
      <c r="H75" s="177">
        <f>SUM(H6:H74)</f>
        <v>0</v>
      </c>
      <c r="I75" s="177"/>
    </row>
  </sheetData>
  <printOptions horizontalCentered="1"/>
  <pageMargins left="0.31496062992125984" right="0.31496062992125984" top="0.35433070866141736" bottom="0.35433070866141736" header="0.11811023622047245" footer="0.11811023622047245"/>
  <pageSetup paperSize="9" scale="52"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DC90-2C27-4E68-9802-A8DD0BA41EA4}">
  <sheetPr>
    <tabColor theme="7" tint="0.59999389629810485"/>
  </sheetPr>
  <dimension ref="B2:G31"/>
  <sheetViews>
    <sheetView topLeftCell="A4" workbookViewId="0">
      <selection activeCell="D17" sqref="D17"/>
    </sheetView>
  </sheetViews>
  <sheetFormatPr defaultColWidth="9.109375" defaultRowHeight="14.4"/>
  <cols>
    <col min="1" max="1" width="2.33203125" style="273" customWidth="1"/>
    <col min="2" max="2" width="8.33203125" style="305" customWidth="1"/>
    <col min="3" max="3" width="82.21875" style="308" customWidth="1"/>
    <col min="4" max="4" width="8.6640625" style="315" customWidth="1"/>
    <col min="5" max="5" width="11" style="306" customWidth="1"/>
    <col min="6" max="6" width="14.77734375" style="307" bestFit="1" customWidth="1"/>
    <col min="7" max="7" width="16" style="307" customWidth="1"/>
    <col min="8" max="8" width="13.5546875" style="273" customWidth="1"/>
    <col min="9" max="253" width="9.109375" style="273"/>
    <col min="254" max="254" width="2.33203125" style="273" customWidth="1"/>
    <col min="255" max="255" width="12.44140625" style="273" customWidth="1"/>
    <col min="256" max="256" width="104.88671875" style="273" customWidth="1"/>
    <col min="257" max="257" width="8.6640625" style="273" customWidth="1"/>
    <col min="258" max="258" width="11" style="273" customWidth="1"/>
    <col min="259" max="259" width="14.88671875" style="273" customWidth="1"/>
    <col min="260" max="260" width="14.33203125" style="273" customWidth="1"/>
    <col min="261" max="261" width="15.44140625" style="273" customWidth="1"/>
    <col min="262" max="262" width="13.44140625" style="273" customWidth="1"/>
    <col min="263" max="263" width="15.44140625" style="273" customWidth="1"/>
    <col min="264" max="264" width="13.5546875" style="273" customWidth="1"/>
    <col min="265" max="509" width="9.109375" style="273"/>
    <col min="510" max="510" width="2.33203125" style="273" customWidth="1"/>
    <col min="511" max="511" width="12.44140625" style="273" customWidth="1"/>
    <col min="512" max="512" width="104.88671875" style="273" customWidth="1"/>
    <col min="513" max="513" width="8.6640625" style="273" customWidth="1"/>
    <col min="514" max="514" width="11" style="273" customWidth="1"/>
    <col min="515" max="515" width="14.88671875" style="273" customWidth="1"/>
    <col min="516" max="516" width="14.33203125" style="273" customWidth="1"/>
    <col min="517" max="517" width="15.44140625" style="273" customWidth="1"/>
    <col min="518" max="518" width="13.44140625" style="273" customWidth="1"/>
    <col min="519" max="519" width="15.44140625" style="273" customWidth="1"/>
    <col min="520" max="520" width="13.5546875" style="273" customWidth="1"/>
    <col min="521" max="765" width="9.109375" style="273"/>
    <col min="766" max="766" width="2.33203125" style="273" customWidth="1"/>
    <col min="767" max="767" width="12.44140625" style="273" customWidth="1"/>
    <col min="768" max="768" width="104.88671875" style="273" customWidth="1"/>
    <col min="769" max="769" width="8.6640625" style="273" customWidth="1"/>
    <col min="770" max="770" width="11" style="273" customWidth="1"/>
    <col min="771" max="771" width="14.88671875" style="273" customWidth="1"/>
    <col min="772" max="772" width="14.33203125" style="273" customWidth="1"/>
    <col min="773" max="773" width="15.44140625" style="273" customWidth="1"/>
    <col min="774" max="774" width="13.44140625" style="273" customWidth="1"/>
    <col min="775" max="775" width="15.44140625" style="273" customWidth="1"/>
    <col min="776" max="776" width="13.5546875" style="273" customWidth="1"/>
    <col min="777" max="1021" width="9.109375" style="273"/>
    <col min="1022" max="1022" width="2.33203125" style="273" customWidth="1"/>
    <col min="1023" max="1023" width="12.44140625" style="273" customWidth="1"/>
    <col min="1024" max="1024" width="104.88671875" style="273" customWidth="1"/>
    <col min="1025" max="1025" width="8.6640625" style="273" customWidth="1"/>
    <col min="1026" max="1026" width="11" style="273" customWidth="1"/>
    <col min="1027" max="1027" width="14.88671875" style="273" customWidth="1"/>
    <col min="1028" max="1028" width="14.33203125" style="273" customWidth="1"/>
    <col min="1029" max="1029" width="15.44140625" style="273" customWidth="1"/>
    <col min="1030" max="1030" width="13.44140625" style="273" customWidth="1"/>
    <col min="1031" max="1031" width="15.44140625" style="273" customWidth="1"/>
    <col min="1032" max="1032" width="13.5546875" style="273" customWidth="1"/>
    <col min="1033" max="1277" width="9.109375" style="273"/>
    <col min="1278" max="1278" width="2.33203125" style="273" customWidth="1"/>
    <col min="1279" max="1279" width="12.44140625" style="273" customWidth="1"/>
    <col min="1280" max="1280" width="104.88671875" style="273" customWidth="1"/>
    <col min="1281" max="1281" width="8.6640625" style="273" customWidth="1"/>
    <col min="1282" max="1282" width="11" style="273" customWidth="1"/>
    <col min="1283" max="1283" width="14.88671875" style="273" customWidth="1"/>
    <col min="1284" max="1284" width="14.33203125" style="273" customWidth="1"/>
    <col min="1285" max="1285" width="15.44140625" style="273" customWidth="1"/>
    <col min="1286" max="1286" width="13.44140625" style="273" customWidth="1"/>
    <col min="1287" max="1287" width="15.44140625" style="273" customWidth="1"/>
    <col min="1288" max="1288" width="13.5546875" style="273" customWidth="1"/>
    <col min="1289" max="1533" width="9.109375" style="273"/>
    <col min="1534" max="1534" width="2.33203125" style="273" customWidth="1"/>
    <col min="1535" max="1535" width="12.44140625" style="273" customWidth="1"/>
    <col min="1536" max="1536" width="104.88671875" style="273" customWidth="1"/>
    <col min="1537" max="1537" width="8.6640625" style="273" customWidth="1"/>
    <col min="1538" max="1538" width="11" style="273" customWidth="1"/>
    <col min="1539" max="1539" width="14.88671875" style="273" customWidth="1"/>
    <col min="1540" max="1540" width="14.33203125" style="273" customWidth="1"/>
    <col min="1541" max="1541" width="15.44140625" style="273" customWidth="1"/>
    <col min="1542" max="1542" width="13.44140625" style="273" customWidth="1"/>
    <col min="1543" max="1543" width="15.44140625" style="273" customWidth="1"/>
    <col min="1544" max="1544" width="13.5546875" style="273" customWidth="1"/>
    <col min="1545" max="1789" width="9.109375" style="273"/>
    <col min="1790" max="1790" width="2.33203125" style="273" customWidth="1"/>
    <col min="1791" max="1791" width="12.44140625" style="273" customWidth="1"/>
    <col min="1792" max="1792" width="104.88671875" style="273" customWidth="1"/>
    <col min="1793" max="1793" width="8.6640625" style="273" customWidth="1"/>
    <col min="1794" max="1794" width="11" style="273" customWidth="1"/>
    <col min="1795" max="1795" width="14.88671875" style="273" customWidth="1"/>
    <col min="1796" max="1796" width="14.33203125" style="273" customWidth="1"/>
    <col min="1797" max="1797" width="15.44140625" style="273" customWidth="1"/>
    <col min="1798" max="1798" width="13.44140625" style="273" customWidth="1"/>
    <col min="1799" max="1799" width="15.44140625" style="273" customWidth="1"/>
    <col min="1800" max="1800" width="13.5546875" style="273" customWidth="1"/>
    <col min="1801" max="2045" width="9.109375" style="273"/>
    <col min="2046" max="2046" width="2.33203125" style="273" customWidth="1"/>
    <col min="2047" max="2047" width="12.44140625" style="273" customWidth="1"/>
    <col min="2048" max="2048" width="104.88671875" style="273" customWidth="1"/>
    <col min="2049" max="2049" width="8.6640625" style="273" customWidth="1"/>
    <col min="2050" max="2050" width="11" style="273" customWidth="1"/>
    <col min="2051" max="2051" width="14.88671875" style="273" customWidth="1"/>
    <col min="2052" max="2052" width="14.33203125" style="273" customWidth="1"/>
    <col min="2053" max="2053" width="15.44140625" style="273" customWidth="1"/>
    <col min="2054" max="2054" width="13.44140625" style="273" customWidth="1"/>
    <col min="2055" max="2055" width="15.44140625" style="273" customWidth="1"/>
    <col min="2056" max="2056" width="13.5546875" style="273" customWidth="1"/>
    <col min="2057" max="2301" width="9.109375" style="273"/>
    <col min="2302" max="2302" width="2.33203125" style="273" customWidth="1"/>
    <col min="2303" max="2303" width="12.44140625" style="273" customWidth="1"/>
    <col min="2304" max="2304" width="104.88671875" style="273" customWidth="1"/>
    <col min="2305" max="2305" width="8.6640625" style="273" customWidth="1"/>
    <col min="2306" max="2306" width="11" style="273" customWidth="1"/>
    <col min="2307" max="2307" width="14.88671875" style="273" customWidth="1"/>
    <col min="2308" max="2308" width="14.33203125" style="273" customWidth="1"/>
    <col min="2309" max="2309" width="15.44140625" style="273" customWidth="1"/>
    <col min="2310" max="2310" width="13.44140625" style="273" customWidth="1"/>
    <col min="2311" max="2311" width="15.44140625" style="273" customWidth="1"/>
    <col min="2312" max="2312" width="13.5546875" style="273" customWidth="1"/>
    <col min="2313" max="2557" width="9.109375" style="273"/>
    <col min="2558" max="2558" width="2.33203125" style="273" customWidth="1"/>
    <col min="2559" max="2559" width="12.44140625" style="273" customWidth="1"/>
    <col min="2560" max="2560" width="104.88671875" style="273" customWidth="1"/>
    <col min="2561" max="2561" width="8.6640625" style="273" customWidth="1"/>
    <col min="2562" max="2562" width="11" style="273" customWidth="1"/>
    <col min="2563" max="2563" width="14.88671875" style="273" customWidth="1"/>
    <col min="2564" max="2564" width="14.33203125" style="273" customWidth="1"/>
    <col min="2565" max="2565" width="15.44140625" style="273" customWidth="1"/>
    <col min="2566" max="2566" width="13.44140625" style="273" customWidth="1"/>
    <col min="2567" max="2567" width="15.44140625" style="273" customWidth="1"/>
    <col min="2568" max="2568" width="13.5546875" style="273" customWidth="1"/>
    <col min="2569" max="2813" width="9.109375" style="273"/>
    <col min="2814" max="2814" width="2.33203125" style="273" customWidth="1"/>
    <col min="2815" max="2815" width="12.44140625" style="273" customWidth="1"/>
    <col min="2816" max="2816" width="104.88671875" style="273" customWidth="1"/>
    <col min="2817" max="2817" width="8.6640625" style="273" customWidth="1"/>
    <col min="2818" max="2818" width="11" style="273" customWidth="1"/>
    <col min="2819" max="2819" width="14.88671875" style="273" customWidth="1"/>
    <col min="2820" max="2820" width="14.33203125" style="273" customWidth="1"/>
    <col min="2821" max="2821" width="15.44140625" style="273" customWidth="1"/>
    <col min="2822" max="2822" width="13.44140625" style="273" customWidth="1"/>
    <col min="2823" max="2823" width="15.44140625" style="273" customWidth="1"/>
    <col min="2824" max="2824" width="13.5546875" style="273" customWidth="1"/>
    <col min="2825" max="3069" width="9.109375" style="273"/>
    <col min="3070" max="3070" width="2.33203125" style="273" customWidth="1"/>
    <col min="3071" max="3071" width="12.44140625" style="273" customWidth="1"/>
    <col min="3072" max="3072" width="104.88671875" style="273" customWidth="1"/>
    <col min="3073" max="3073" width="8.6640625" style="273" customWidth="1"/>
    <col min="3074" max="3074" width="11" style="273" customWidth="1"/>
    <col min="3075" max="3075" width="14.88671875" style="273" customWidth="1"/>
    <col min="3076" max="3076" width="14.33203125" style="273" customWidth="1"/>
    <col min="3077" max="3077" width="15.44140625" style="273" customWidth="1"/>
    <col min="3078" max="3078" width="13.44140625" style="273" customWidth="1"/>
    <col min="3079" max="3079" width="15.44140625" style="273" customWidth="1"/>
    <col min="3080" max="3080" width="13.5546875" style="273" customWidth="1"/>
    <col min="3081" max="3325" width="9.109375" style="273"/>
    <col min="3326" max="3326" width="2.33203125" style="273" customWidth="1"/>
    <col min="3327" max="3327" width="12.44140625" style="273" customWidth="1"/>
    <col min="3328" max="3328" width="104.88671875" style="273" customWidth="1"/>
    <col min="3329" max="3329" width="8.6640625" style="273" customWidth="1"/>
    <col min="3330" max="3330" width="11" style="273" customWidth="1"/>
    <col min="3331" max="3331" width="14.88671875" style="273" customWidth="1"/>
    <col min="3332" max="3332" width="14.33203125" style="273" customWidth="1"/>
    <col min="3333" max="3333" width="15.44140625" style="273" customWidth="1"/>
    <col min="3334" max="3334" width="13.44140625" style="273" customWidth="1"/>
    <col min="3335" max="3335" width="15.44140625" style="273" customWidth="1"/>
    <col min="3336" max="3336" width="13.5546875" style="273" customWidth="1"/>
    <col min="3337" max="3581" width="9.109375" style="273"/>
    <col min="3582" max="3582" width="2.33203125" style="273" customWidth="1"/>
    <col min="3583" max="3583" width="12.44140625" style="273" customWidth="1"/>
    <col min="3584" max="3584" width="104.88671875" style="273" customWidth="1"/>
    <col min="3585" max="3585" width="8.6640625" style="273" customWidth="1"/>
    <col min="3586" max="3586" width="11" style="273" customWidth="1"/>
    <col min="3587" max="3587" width="14.88671875" style="273" customWidth="1"/>
    <col min="3588" max="3588" width="14.33203125" style="273" customWidth="1"/>
    <col min="3589" max="3589" width="15.44140625" style="273" customWidth="1"/>
    <col min="3590" max="3590" width="13.44140625" style="273" customWidth="1"/>
    <col min="3591" max="3591" width="15.44140625" style="273" customWidth="1"/>
    <col min="3592" max="3592" width="13.5546875" style="273" customWidth="1"/>
    <col min="3593" max="3837" width="9.109375" style="273"/>
    <col min="3838" max="3838" width="2.33203125" style="273" customWidth="1"/>
    <col min="3839" max="3839" width="12.44140625" style="273" customWidth="1"/>
    <col min="3840" max="3840" width="104.88671875" style="273" customWidth="1"/>
    <col min="3841" max="3841" width="8.6640625" style="273" customWidth="1"/>
    <col min="3842" max="3842" width="11" style="273" customWidth="1"/>
    <col min="3843" max="3843" width="14.88671875" style="273" customWidth="1"/>
    <col min="3844" max="3844" width="14.33203125" style="273" customWidth="1"/>
    <col min="3845" max="3845" width="15.44140625" style="273" customWidth="1"/>
    <col min="3846" max="3846" width="13.44140625" style="273" customWidth="1"/>
    <col min="3847" max="3847" width="15.44140625" style="273" customWidth="1"/>
    <col min="3848" max="3848" width="13.5546875" style="273" customWidth="1"/>
    <col min="3849" max="4093" width="9.109375" style="273"/>
    <col min="4094" max="4094" width="2.33203125" style="273" customWidth="1"/>
    <col min="4095" max="4095" width="12.44140625" style="273" customWidth="1"/>
    <col min="4096" max="4096" width="104.88671875" style="273" customWidth="1"/>
    <col min="4097" max="4097" width="8.6640625" style="273" customWidth="1"/>
    <col min="4098" max="4098" width="11" style="273" customWidth="1"/>
    <col min="4099" max="4099" width="14.88671875" style="273" customWidth="1"/>
    <col min="4100" max="4100" width="14.33203125" style="273" customWidth="1"/>
    <col min="4101" max="4101" width="15.44140625" style="273" customWidth="1"/>
    <col min="4102" max="4102" width="13.44140625" style="273" customWidth="1"/>
    <col min="4103" max="4103" width="15.44140625" style="273" customWidth="1"/>
    <col min="4104" max="4104" width="13.5546875" style="273" customWidth="1"/>
    <col min="4105" max="4349" width="9.109375" style="273"/>
    <col min="4350" max="4350" width="2.33203125" style="273" customWidth="1"/>
    <col min="4351" max="4351" width="12.44140625" style="273" customWidth="1"/>
    <col min="4352" max="4352" width="104.88671875" style="273" customWidth="1"/>
    <col min="4353" max="4353" width="8.6640625" style="273" customWidth="1"/>
    <col min="4354" max="4354" width="11" style="273" customWidth="1"/>
    <col min="4355" max="4355" width="14.88671875" style="273" customWidth="1"/>
    <col min="4356" max="4356" width="14.33203125" style="273" customWidth="1"/>
    <col min="4357" max="4357" width="15.44140625" style="273" customWidth="1"/>
    <col min="4358" max="4358" width="13.44140625" style="273" customWidth="1"/>
    <col min="4359" max="4359" width="15.44140625" style="273" customWidth="1"/>
    <col min="4360" max="4360" width="13.5546875" style="273" customWidth="1"/>
    <col min="4361" max="4605" width="9.109375" style="273"/>
    <col min="4606" max="4606" width="2.33203125" style="273" customWidth="1"/>
    <col min="4607" max="4607" width="12.44140625" style="273" customWidth="1"/>
    <col min="4608" max="4608" width="104.88671875" style="273" customWidth="1"/>
    <col min="4609" max="4609" width="8.6640625" style="273" customWidth="1"/>
    <col min="4610" max="4610" width="11" style="273" customWidth="1"/>
    <col min="4611" max="4611" width="14.88671875" style="273" customWidth="1"/>
    <col min="4612" max="4612" width="14.33203125" style="273" customWidth="1"/>
    <col min="4613" max="4613" width="15.44140625" style="273" customWidth="1"/>
    <col min="4614" max="4614" width="13.44140625" style="273" customWidth="1"/>
    <col min="4615" max="4615" width="15.44140625" style="273" customWidth="1"/>
    <col min="4616" max="4616" width="13.5546875" style="273" customWidth="1"/>
    <col min="4617" max="4861" width="9.109375" style="273"/>
    <col min="4862" max="4862" width="2.33203125" style="273" customWidth="1"/>
    <col min="4863" max="4863" width="12.44140625" style="273" customWidth="1"/>
    <col min="4864" max="4864" width="104.88671875" style="273" customWidth="1"/>
    <col min="4865" max="4865" width="8.6640625" style="273" customWidth="1"/>
    <col min="4866" max="4866" width="11" style="273" customWidth="1"/>
    <col min="4867" max="4867" width="14.88671875" style="273" customWidth="1"/>
    <col min="4868" max="4868" width="14.33203125" style="273" customWidth="1"/>
    <col min="4869" max="4869" width="15.44140625" style="273" customWidth="1"/>
    <col min="4870" max="4870" width="13.44140625" style="273" customWidth="1"/>
    <col min="4871" max="4871" width="15.44140625" style="273" customWidth="1"/>
    <col min="4872" max="4872" width="13.5546875" style="273" customWidth="1"/>
    <col min="4873" max="5117" width="9.109375" style="273"/>
    <col min="5118" max="5118" width="2.33203125" style="273" customWidth="1"/>
    <col min="5119" max="5119" width="12.44140625" style="273" customWidth="1"/>
    <col min="5120" max="5120" width="104.88671875" style="273" customWidth="1"/>
    <col min="5121" max="5121" width="8.6640625" style="273" customWidth="1"/>
    <col min="5122" max="5122" width="11" style="273" customWidth="1"/>
    <col min="5123" max="5123" width="14.88671875" style="273" customWidth="1"/>
    <col min="5124" max="5124" width="14.33203125" style="273" customWidth="1"/>
    <col min="5125" max="5125" width="15.44140625" style="273" customWidth="1"/>
    <col min="5126" max="5126" width="13.44140625" style="273" customWidth="1"/>
    <col min="5127" max="5127" width="15.44140625" style="273" customWidth="1"/>
    <col min="5128" max="5128" width="13.5546875" style="273" customWidth="1"/>
    <col min="5129" max="5373" width="9.109375" style="273"/>
    <col min="5374" max="5374" width="2.33203125" style="273" customWidth="1"/>
    <col min="5375" max="5375" width="12.44140625" style="273" customWidth="1"/>
    <col min="5376" max="5376" width="104.88671875" style="273" customWidth="1"/>
    <col min="5377" max="5377" width="8.6640625" style="273" customWidth="1"/>
    <col min="5378" max="5378" width="11" style="273" customWidth="1"/>
    <col min="5379" max="5379" width="14.88671875" style="273" customWidth="1"/>
    <col min="5380" max="5380" width="14.33203125" style="273" customWidth="1"/>
    <col min="5381" max="5381" width="15.44140625" style="273" customWidth="1"/>
    <col min="5382" max="5382" width="13.44140625" style="273" customWidth="1"/>
    <col min="5383" max="5383" width="15.44140625" style="273" customWidth="1"/>
    <col min="5384" max="5384" width="13.5546875" style="273" customWidth="1"/>
    <col min="5385" max="5629" width="9.109375" style="273"/>
    <col min="5630" max="5630" width="2.33203125" style="273" customWidth="1"/>
    <col min="5631" max="5631" width="12.44140625" style="273" customWidth="1"/>
    <col min="5632" max="5632" width="104.88671875" style="273" customWidth="1"/>
    <col min="5633" max="5633" width="8.6640625" style="273" customWidth="1"/>
    <col min="5634" max="5634" width="11" style="273" customWidth="1"/>
    <col min="5635" max="5635" width="14.88671875" style="273" customWidth="1"/>
    <col min="5636" max="5636" width="14.33203125" style="273" customWidth="1"/>
    <col min="5637" max="5637" width="15.44140625" style="273" customWidth="1"/>
    <col min="5638" max="5638" width="13.44140625" style="273" customWidth="1"/>
    <col min="5639" max="5639" width="15.44140625" style="273" customWidth="1"/>
    <col min="5640" max="5640" width="13.5546875" style="273" customWidth="1"/>
    <col min="5641" max="5885" width="9.109375" style="273"/>
    <col min="5886" max="5886" width="2.33203125" style="273" customWidth="1"/>
    <col min="5887" max="5887" width="12.44140625" style="273" customWidth="1"/>
    <col min="5888" max="5888" width="104.88671875" style="273" customWidth="1"/>
    <col min="5889" max="5889" width="8.6640625" style="273" customWidth="1"/>
    <col min="5890" max="5890" width="11" style="273" customWidth="1"/>
    <col min="5891" max="5891" width="14.88671875" style="273" customWidth="1"/>
    <col min="5892" max="5892" width="14.33203125" style="273" customWidth="1"/>
    <col min="5893" max="5893" width="15.44140625" style="273" customWidth="1"/>
    <col min="5894" max="5894" width="13.44140625" style="273" customWidth="1"/>
    <col min="5895" max="5895" width="15.44140625" style="273" customWidth="1"/>
    <col min="5896" max="5896" width="13.5546875" style="273" customWidth="1"/>
    <col min="5897" max="6141" width="9.109375" style="273"/>
    <col min="6142" max="6142" width="2.33203125" style="273" customWidth="1"/>
    <col min="6143" max="6143" width="12.44140625" style="273" customWidth="1"/>
    <col min="6144" max="6144" width="104.88671875" style="273" customWidth="1"/>
    <col min="6145" max="6145" width="8.6640625" style="273" customWidth="1"/>
    <col min="6146" max="6146" width="11" style="273" customWidth="1"/>
    <col min="6147" max="6147" width="14.88671875" style="273" customWidth="1"/>
    <col min="6148" max="6148" width="14.33203125" style="273" customWidth="1"/>
    <col min="6149" max="6149" width="15.44140625" style="273" customWidth="1"/>
    <col min="6150" max="6150" width="13.44140625" style="273" customWidth="1"/>
    <col min="6151" max="6151" width="15.44140625" style="273" customWidth="1"/>
    <col min="6152" max="6152" width="13.5546875" style="273" customWidth="1"/>
    <col min="6153" max="6397" width="9.109375" style="273"/>
    <col min="6398" max="6398" width="2.33203125" style="273" customWidth="1"/>
    <col min="6399" max="6399" width="12.44140625" style="273" customWidth="1"/>
    <col min="6400" max="6400" width="104.88671875" style="273" customWidth="1"/>
    <col min="6401" max="6401" width="8.6640625" style="273" customWidth="1"/>
    <col min="6402" max="6402" width="11" style="273" customWidth="1"/>
    <col min="6403" max="6403" width="14.88671875" style="273" customWidth="1"/>
    <col min="6404" max="6404" width="14.33203125" style="273" customWidth="1"/>
    <col min="6405" max="6405" width="15.44140625" style="273" customWidth="1"/>
    <col min="6406" max="6406" width="13.44140625" style="273" customWidth="1"/>
    <col min="6407" max="6407" width="15.44140625" style="273" customWidth="1"/>
    <col min="6408" max="6408" width="13.5546875" style="273" customWidth="1"/>
    <col min="6409" max="6653" width="9.109375" style="273"/>
    <col min="6654" max="6654" width="2.33203125" style="273" customWidth="1"/>
    <col min="6655" max="6655" width="12.44140625" style="273" customWidth="1"/>
    <col min="6656" max="6656" width="104.88671875" style="273" customWidth="1"/>
    <col min="6657" max="6657" width="8.6640625" style="273" customWidth="1"/>
    <col min="6658" max="6658" width="11" style="273" customWidth="1"/>
    <col min="6659" max="6659" width="14.88671875" style="273" customWidth="1"/>
    <col min="6660" max="6660" width="14.33203125" style="273" customWidth="1"/>
    <col min="6661" max="6661" width="15.44140625" style="273" customWidth="1"/>
    <col min="6662" max="6662" width="13.44140625" style="273" customWidth="1"/>
    <col min="6663" max="6663" width="15.44140625" style="273" customWidth="1"/>
    <col min="6664" max="6664" width="13.5546875" style="273" customWidth="1"/>
    <col min="6665" max="6909" width="9.109375" style="273"/>
    <col min="6910" max="6910" width="2.33203125" style="273" customWidth="1"/>
    <col min="6911" max="6911" width="12.44140625" style="273" customWidth="1"/>
    <col min="6912" max="6912" width="104.88671875" style="273" customWidth="1"/>
    <col min="6913" max="6913" width="8.6640625" style="273" customWidth="1"/>
    <col min="6914" max="6914" width="11" style="273" customWidth="1"/>
    <col min="6915" max="6915" width="14.88671875" style="273" customWidth="1"/>
    <col min="6916" max="6916" width="14.33203125" style="273" customWidth="1"/>
    <col min="6917" max="6917" width="15.44140625" style="273" customWidth="1"/>
    <col min="6918" max="6918" width="13.44140625" style="273" customWidth="1"/>
    <col min="6919" max="6919" width="15.44140625" style="273" customWidth="1"/>
    <col min="6920" max="6920" width="13.5546875" style="273" customWidth="1"/>
    <col min="6921" max="7165" width="9.109375" style="273"/>
    <col min="7166" max="7166" width="2.33203125" style="273" customWidth="1"/>
    <col min="7167" max="7167" width="12.44140625" style="273" customWidth="1"/>
    <col min="7168" max="7168" width="104.88671875" style="273" customWidth="1"/>
    <col min="7169" max="7169" width="8.6640625" style="273" customWidth="1"/>
    <col min="7170" max="7170" width="11" style="273" customWidth="1"/>
    <col min="7171" max="7171" width="14.88671875" style="273" customWidth="1"/>
    <col min="7172" max="7172" width="14.33203125" style="273" customWidth="1"/>
    <col min="7173" max="7173" width="15.44140625" style="273" customWidth="1"/>
    <col min="7174" max="7174" width="13.44140625" style="273" customWidth="1"/>
    <col min="7175" max="7175" width="15.44140625" style="273" customWidth="1"/>
    <col min="7176" max="7176" width="13.5546875" style="273" customWidth="1"/>
    <col min="7177" max="7421" width="9.109375" style="273"/>
    <col min="7422" max="7422" width="2.33203125" style="273" customWidth="1"/>
    <col min="7423" max="7423" width="12.44140625" style="273" customWidth="1"/>
    <col min="7424" max="7424" width="104.88671875" style="273" customWidth="1"/>
    <col min="7425" max="7425" width="8.6640625" style="273" customWidth="1"/>
    <col min="7426" max="7426" width="11" style="273" customWidth="1"/>
    <col min="7427" max="7427" width="14.88671875" style="273" customWidth="1"/>
    <col min="7428" max="7428" width="14.33203125" style="273" customWidth="1"/>
    <col min="7429" max="7429" width="15.44140625" style="273" customWidth="1"/>
    <col min="7430" max="7430" width="13.44140625" style="273" customWidth="1"/>
    <col min="7431" max="7431" width="15.44140625" style="273" customWidth="1"/>
    <col min="7432" max="7432" width="13.5546875" style="273" customWidth="1"/>
    <col min="7433" max="7677" width="9.109375" style="273"/>
    <col min="7678" max="7678" width="2.33203125" style="273" customWidth="1"/>
    <col min="7679" max="7679" width="12.44140625" style="273" customWidth="1"/>
    <col min="7680" max="7680" width="104.88671875" style="273" customWidth="1"/>
    <col min="7681" max="7681" width="8.6640625" style="273" customWidth="1"/>
    <col min="7682" max="7682" width="11" style="273" customWidth="1"/>
    <col min="7683" max="7683" width="14.88671875" style="273" customWidth="1"/>
    <col min="7684" max="7684" width="14.33203125" style="273" customWidth="1"/>
    <col min="7685" max="7685" width="15.44140625" style="273" customWidth="1"/>
    <col min="7686" max="7686" width="13.44140625" style="273" customWidth="1"/>
    <col min="7687" max="7687" width="15.44140625" style="273" customWidth="1"/>
    <col min="7688" max="7688" width="13.5546875" style="273" customWidth="1"/>
    <col min="7689" max="7933" width="9.109375" style="273"/>
    <col min="7934" max="7934" width="2.33203125" style="273" customWidth="1"/>
    <col min="7935" max="7935" width="12.44140625" style="273" customWidth="1"/>
    <col min="7936" max="7936" width="104.88671875" style="273" customWidth="1"/>
    <col min="7937" max="7937" width="8.6640625" style="273" customWidth="1"/>
    <col min="7938" max="7938" width="11" style="273" customWidth="1"/>
    <col min="7939" max="7939" width="14.88671875" style="273" customWidth="1"/>
    <col min="7940" max="7940" width="14.33203125" style="273" customWidth="1"/>
    <col min="7941" max="7941" width="15.44140625" style="273" customWidth="1"/>
    <col min="7942" max="7942" width="13.44140625" style="273" customWidth="1"/>
    <col min="7943" max="7943" width="15.44140625" style="273" customWidth="1"/>
    <col min="7944" max="7944" width="13.5546875" style="273" customWidth="1"/>
    <col min="7945" max="8189" width="9.109375" style="273"/>
    <col min="8190" max="8190" width="2.33203125" style="273" customWidth="1"/>
    <col min="8191" max="8191" width="12.44140625" style="273" customWidth="1"/>
    <col min="8192" max="8192" width="104.88671875" style="273" customWidth="1"/>
    <col min="8193" max="8193" width="8.6640625" style="273" customWidth="1"/>
    <col min="8194" max="8194" width="11" style="273" customWidth="1"/>
    <col min="8195" max="8195" width="14.88671875" style="273" customWidth="1"/>
    <col min="8196" max="8196" width="14.33203125" style="273" customWidth="1"/>
    <col min="8197" max="8197" width="15.44140625" style="273" customWidth="1"/>
    <col min="8198" max="8198" width="13.44140625" style="273" customWidth="1"/>
    <col min="8199" max="8199" width="15.44140625" style="273" customWidth="1"/>
    <col min="8200" max="8200" width="13.5546875" style="273" customWidth="1"/>
    <col min="8201" max="8445" width="9.109375" style="273"/>
    <col min="8446" max="8446" width="2.33203125" style="273" customWidth="1"/>
    <col min="8447" max="8447" width="12.44140625" style="273" customWidth="1"/>
    <col min="8448" max="8448" width="104.88671875" style="273" customWidth="1"/>
    <col min="8449" max="8449" width="8.6640625" style="273" customWidth="1"/>
    <col min="8450" max="8450" width="11" style="273" customWidth="1"/>
    <col min="8451" max="8451" width="14.88671875" style="273" customWidth="1"/>
    <col min="8452" max="8452" width="14.33203125" style="273" customWidth="1"/>
    <col min="8453" max="8453" width="15.44140625" style="273" customWidth="1"/>
    <col min="8454" max="8454" width="13.44140625" style="273" customWidth="1"/>
    <col min="8455" max="8455" width="15.44140625" style="273" customWidth="1"/>
    <col min="8456" max="8456" width="13.5546875" style="273" customWidth="1"/>
    <col min="8457" max="8701" width="9.109375" style="273"/>
    <col min="8702" max="8702" width="2.33203125" style="273" customWidth="1"/>
    <col min="8703" max="8703" width="12.44140625" style="273" customWidth="1"/>
    <col min="8704" max="8704" width="104.88671875" style="273" customWidth="1"/>
    <col min="8705" max="8705" width="8.6640625" style="273" customWidth="1"/>
    <col min="8706" max="8706" width="11" style="273" customWidth="1"/>
    <col min="8707" max="8707" width="14.88671875" style="273" customWidth="1"/>
    <col min="8708" max="8708" width="14.33203125" style="273" customWidth="1"/>
    <col min="8709" max="8709" width="15.44140625" style="273" customWidth="1"/>
    <col min="8710" max="8710" width="13.44140625" style="273" customWidth="1"/>
    <col min="8711" max="8711" width="15.44140625" style="273" customWidth="1"/>
    <col min="8712" max="8712" width="13.5546875" style="273" customWidth="1"/>
    <col min="8713" max="8957" width="9.109375" style="273"/>
    <col min="8958" max="8958" width="2.33203125" style="273" customWidth="1"/>
    <col min="8959" max="8959" width="12.44140625" style="273" customWidth="1"/>
    <col min="8960" max="8960" width="104.88671875" style="273" customWidth="1"/>
    <col min="8961" max="8961" width="8.6640625" style="273" customWidth="1"/>
    <col min="8962" max="8962" width="11" style="273" customWidth="1"/>
    <col min="8963" max="8963" width="14.88671875" style="273" customWidth="1"/>
    <col min="8964" max="8964" width="14.33203125" style="273" customWidth="1"/>
    <col min="8965" max="8965" width="15.44140625" style="273" customWidth="1"/>
    <col min="8966" max="8966" width="13.44140625" style="273" customWidth="1"/>
    <col min="8967" max="8967" width="15.44140625" style="273" customWidth="1"/>
    <col min="8968" max="8968" width="13.5546875" style="273" customWidth="1"/>
    <col min="8969" max="9213" width="9.109375" style="273"/>
    <col min="9214" max="9214" width="2.33203125" style="273" customWidth="1"/>
    <col min="9215" max="9215" width="12.44140625" style="273" customWidth="1"/>
    <col min="9216" max="9216" width="104.88671875" style="273" customWidth="1"/>
    <col min="9217" max="9217" width="8.6640625" style="273" customWidth="1"/>
    <col min="9218" max="9218" width="11" style="273" customWidth="1"/>
    <col min="9219" max="9219" width="14.88671875" style="273" customWidth="1"/>
    <col min="9220" max="9220" width="14.33203125" style="273" customWidth="1"/>
    <col min="9221" max="9221" width="15.44140625" style="273" customWidth="1"/>
    <col min="9222" max="9222" width="13.44140625" style="273" customWidth="1"/>
    <col min="9223" max="9223" width="15.44140625" style="273" customWidth="1"/>
    <col min="9224" max="9224" width="13.5546875" style="273" customWidth="1"/>
    <col min="9225" max="9469" width="9.109375" style="273"/>
    <col min="9470" max="9470" width="2.33203125" style="273" customWidth="1"/>
    <col min="9471" max="9471" width="12.44140625" style="273" customWidth="1"/>
    <col min="9472" max="9472" width="104.88671875" style="273" customWidth="1"/>
    <col min="9473" max="9473" width="8.6640625" style="273" customWidth="1"/>
    <col min="9474" max="9474" width="11" style="273" customWidth="1"/>
    <col min="9475" max="9475" width="14.88671875" style="273" customWidth="1"/>
    <col min="9476" max="9476" width="14.33203125" style="273" customWidth="1"/>
    <col min="9477" max="9477" width="15.44140625" style="273" customWidth="1"/>
    <col min="9478" max="9478" width="13.44140625" style="273" customWidth="1"/>
    <col min="9479" max="9479" width="15.44140625" style="273" customWidth="1"/>
    <col min="9480" max="9480" width="13.5546875" style="273" customWidth="1"/>
    <col min="9481" max="9725" width="9.109375" style="273"/>
    <col min="9726" max="9726" width="2.33203125" style="273" customWidth="1"/>
    <col min="9727" max="9727" width="12.44140625" style="273" customWidth="1"/>
    <col min="9728" max="9728" width="104.88671875" style="273" customWidth="1"/>
    <col min="9729" max="9729" width="8.6640625" style="273" customWidth="1"/>
    <col min="9730" max="9730" width="11" style="273" customWidth="1"/>
    <col min="9731" max="9731" width="14.88671875" style="273" customWidth="1"/>
    <col min="9732" max="9732" width="14.33203125" style="273" customWidth="1"/>
    <col min="9733" max="9733" width="15.44140625" style="273" customWidth="1"/>
    <col min="9734" max="9734" width="13.44140625" style="273" customWidth="1"/>
    <col min="9735" max="9735" width="15.44140625" style="273" customWidth="1"/>
    <col min="9736" max="9736" width="13.5546875" style="273" customWidth="1"/>
    <col min="9737" max="9981" width="9.109375" style="273"/>
    <col min="9982" max="9982" width="2.33203125" style="273" customWidth="1"/>
    <col min="9983" max="9983" width="12.44140625" style="273" customWidth="1"/>
    <col min="9984" max="9984" width="104.88671875" style="273" customWidth="1"/>
    <col min="9985" max="9985" width="8.6640625" style="273" customWidth="1"/>
    <col min="9986" max="9986" width="11" style="273" customWidth="1"/>
    <col min="9987" max="9987" width="14.88671875" style="273" customWidth="1"/>
    <col min="9988" max="9988" width="14.33203125" style="273" customWidth="1"/>
    <col min="9989" max="9989" width="15.44140625" style="273" customWidth="1"/>
    <col min="9990" max="9990" width="13.44140625" style="273" customWidth="1"/>
    <col min="9991" max="9991" width="15.44140625" style="273" customWidth="1"/>
    <col min="9992" max="9992" width="13.5546875" style="273" customWidth="1"/>
    <col min="9993" max="10237" width="9.109375" style="273"/>
    <col min="10238" max="10238" width="2.33203125" style="273" customWidth="1"/>
    <col min="10239" max="10239" width="12.44140625" style="273" customWidth="1"/>
    <col min="10240" max="10240" width="104.88671875" style="273" customWidth="1"/>
    <col min="10241" max="10241" width="8.6640625" style="273" customWidth="1"/>
    <col min="10242" max="10242" width="11" style="273" customWidth="1"/>
    <col min="10243" max="10243" width="14.88671875" style="273" customWidth="1"/>
    <col min="10244" max="10244" width="14.33203125" style="273" customWidth="1"/>
    <col min="10245" max="10245" width="15.44140625" style="273" customWidth="1"/>
    <col min="10246" max="10246" width="13.44140625" style="273" customWidth="1"/>
    <col min="10247" max="10247" width="15.44140625" style="273" customWidth="1"/>
    <col min="10248" max="10248" width="13.5546875" style="273" customWidth="1"/>
    <col min="10249" max="10493" width="9.109375" style="273"/>
    <col min="10494" max="10494" width="2.33203125" style="273" customWidth="1"/>
    <col min="10495" max="10495" width="12.44140625" style="273" customWidth="1"/>
    <col min="10496" max="10496" width="104.88671875" style="273" customWidth="1"/>
    <col min="10497" max="10497" width="8.6640625" style="273" customWidth="1"/>
    <col min="10498" max="10498" width="11" style="273" customWidth="1"/>
    <col min="10499" max="10499" width="14.88671875" style="273" customWidth="1"/>
    <col min="10500" max="10500" width="14.33203125" style="273" customWidth="1"/>
    <col min="10501" max="10501" width="15.44140625" style="273" customWidth="1"/>
    <col min="10502" max="10502" width="13.44140625" style="273" customWidth="1"/>
    <col min="10503" max="10503" width="15.44140625" style="273" customWidth="1"/>
    <col min="10504" max="10504" width="13.5546875" style="273" customWidth="1"/>
    <col min="10505" max="10749" width="9.109375" style="273"/>
    <col min="10750" max="10750" width="2.33203125" style="273" customWidth="1"/>
    <col min="10751" max="10751" width="12.44140625" style="273" customWidth="1"/>
    <col min="10752" max="10752" width="104.88671875" style="273" customWidth="1"/>
    <col min="10753" max="10753" width="8.6640625" style="273" customWidth="1"/>
    <col min="10754" max="10754" width="11" style="273" customWidth="1"/>
    <col min="10755" max="10755" width="14.88671875" style="273" customWidth="1"/>
    <col min="10756" max="10756" width="14.33203125" style="273" customWidth="1"/>
    <col min="10757" max="10757" width="15.44140625" style="273" customWidth="1"/>
    <col min="10758" max="10758" width="13.44140625" style="273" customWidth="1"/>
    <col min="10759" max="10759" width="15.44140625" style="273" customWidth="1"/>
    <col min="10760" max="10760" width="13.5546875" style="273" customWidth="1"/>
    <col min="10761" max="11005" width="9.109375" style="273"/>
    <col min="11006" max="11006" width="2.33203125" style="273" customWidth="1"/>
    <col min="11007" max="11007" width="12.44140625" style="273" customWidth="1"/>
    <col min="11008" max="11008" width="104.88671875" style="273" customWidth="1"/>
    <col min="11009" max="11009" width="8.6640625" style="273" customWidth="1"/>
    <col min="11010" max="11010" width="11" style="273" customWidth="1"/>
    <col min="11011" max="11011" width="14.88671875" style="273" customWidth="1"/>
    <col min="11012" max="11012" width="14.33203125" style="273" customWidth="1"/>
    <col min="11013" max="11013" width="15.44140625" style="273" customWidth="1"/>
    <col min="11014" max="11014" width="13.44140625" style="273" customWidth="1"/>
    <col min="11015" max="11015" width="15.44140625" style="273" customWidth="1"/>
    <col min="11016" max="11016" width="13.5546875" style="273" customWidth="1"/>
    <col min="11017" max="11261" width="9.109375" style="273"/>
    <col min="11262" max="11262" width="2.33203125" style="273" customWidth="1"/>
    <col min="11263" max="11263" width="12.44140625" style="273" customWidth="1"/>
    <col min="11264" max="11264" width="104.88671875" style="273" customWidth="1"/>
    <col min="11265" max="11265" width="8.6640625" style="273" customWidth="1"/>
    <col min="11266" max="11266" width="11" style="273" customWidth="1"/>
    <col min="11267" max="11267" width="14.88671875" style="273" customWidth="1"/>
    <col min="11268" max="11268" width="14.33203125" style="273" customWidth="1"/>
    <col min="11269" max="11269" width="15.44140625" style="273" customWidth="1"/>
    <col min="11270" max="11270" width="13.44140625" style="273" customWidth="1"/>
    <col min="11271" max="11271" width="15.44140625" style="273" customWidth="1"/>
    <col min="11272" max="11272" width="13.5546875" style="273" customWidth="1"/>
    <col min="11273" max="11517" width="9.109375" style="273"/>
    <col min="11518" max="11518" width="2.33203125" style="273" customWidth="1"/>
    <col min="11519" max="11519" width="12.44140625" style="273" customWidth="1"/>
    <col min="11520" max="11520" width="104.88671875" style="273" customWidth="1"/>
    <col min="11521" max="11521" width="8.6640625" style="273" customWidth="1"/>
    <col min="11522" max="11522" width="11" style="273" customWidth="1"/>
    <col min="11523" max="11523" width="14.88671875" style="273" customWidth="1"/>
    <col min="11524" max="11524" width="14.33203125" style="273" customWidth="1"/>
    <col min="11525" max="11525" width="15.44140625" style="273" customWidth="1"/>
    <col min="11526" max="11526" width="13.44140625" style="273" customWidth="1"/>
    <col min="11527" max="11527" width="15.44140625" style="273" customWidth="1"/>
    <col min="11528" max="11528" width="13.5546875" style="273" customWidth="1"/>
    <col min="11529" max="11773" width="9.109375" style="273"/>
    <col min="11774" max="11774" width="2.33203125" style="273" customWidth="1"/>
    <col min="11775" max="11775" width="12.44140625" style="273" customWidth="1"/>
    <col min="11776" max="11776" width="104.88671875" style="273" customWidth="1"/>
    <col min="11777" max="11777" width="8.6640625" style="273" customWidth="1"/>
    <col min="11778" max="11778" width="11" style="273" customWidth="1"/>
    <col min="11779" max="11779" width="14.88671875" style="273" customWidth="1"/>
    <col min="11780" max="11780" width="14.33203125" style="273" customWidth="1"/>
    <col min="11781" max="11781" width="15.44140625" style="273" customWidth="1"/>
    <col min="11782" max="11782" width="13.44140625" style="273" customWidth="1"/>
    <col min="11783" max="11783" width="15.44140625" style="273" customWidth="1"/>
    <col min="11784" max="11784" width="13.5546875" style="273" customWidth="1"/>
    <col min="11785" max="12029" width="9.109375" style="273"/>
    <col min="12030" max="12030" width="2.33203125" style="273" customWidth="1"/>
    <col min="12031" max="12031" width="12.44140625" style="273" customWidth="1"/>
    <col min="12032" max="12032" width="104.88671875" style="273" customWidth="1"/>
    <col min="12033" max="12033" width="8.6640625" style="273" customWidth="1"/>
    <col min="12034" max="12034" width="11" style="273" customWidth="1"/>
    <col min="12035" max="12035" width="14.88671875" style="273" customWidth="1"/>
    <col min="12036" max="12036" width="14.33203125" style="273" customWidth="1"/>
    <col min="12037" max="12037" width="15.44140625" style="273" customWidth="1"/>
    <col min="12038" max="12038" width="13.44140625" style="273" customWidth="1"/>
    <col min="12039" max="12039" width="15.44140625" style="273" customWidth="1"/>
    <col min="12040" max="12040" width="13.5546875" style="273" customWidth="1"/>
    <col min="12041" max="12285" width="9.109375" style="273"/>
    <col min="12286" max="12286" width="2.33203125" style="273" customWidth="1"/>
    <col min="12287" max="12287" width="12.44140625" style="273" customWidth="1"/>
    <col min="12288" max="12288" width="104.88671875" style="273" customWidth="1"/>
    <col min="12289" max="12289" width="8.6640625" style="273" customWidth="1"/>
    <col min="12290" max="12290" width="11" style="273" customWidth="1"/>
    <col min="12291" max="12291" width="14.88671875" style="273" customWidth="1"/>
    <col min="12292" max="12292" width="14.33203125" style="273" customWidth="1"/>
    <col min="12293" max="12293" width="15.44140625" style="273" customWidth="1"/>
    <col min="12294" max="12294" width="13.44140625" style="273" customWidth="1"/>
    <col min="12295" max="12295" width="15.44140625" style="273" customWidth="1"/>
    <col min="12296" max="12296" width="13.5546875" style="273" customWidth="1"/>
    <col min="12297" max="12541" width="9.109375" style="273"/>
    <col min="12542" max="12542" width="2.33203125" style="273" customWidth="1"/>
    <col min="12543" max="12543" width="12.44140625" style="273" customWidth="1"/>
    <col min="12544" max="12544" width="104.88671875" style="273" customWidth="1"/>
    <col min="12545" max="12545" width="8.6640625" style="273" customWidth="1"/>
    <col min="12546" max="12546" width="11" style="273" customWidth="1"/>
    <col min="12547" max="12547" width="14.88671875" style="273" customWidth="1"/>
    <col min="12548" max="12548" width="14.33203125" style="273" customWidth="1"/>
    <col min="12549" max="12549" width="15.44140625" style="273" customWidth="1"/>
    <col min="12550" max="12550" width="13.44140625" style="273" customWidth="1"/>
    <col min="12551" max="12551" width="15.44140625" style="273" customWidth="1"/>
    <col min="12552" max="12552" width="13.5546875" style="273" customWidth="1"/>
    <col min="12553" max="12797" width="9.109375" style="273"/>
    <col min="12798" max="12798" width="2.33203125" style="273" customWidth="1"/>
    <col min="12799" max="12799" width="12.44140625" style="273" customWidth="1"/>
    <col min="12800" max="12800" width="104.88671875" style="273" customWidth="1"/>
    <col min="12801" max="12801" width="8.6640625" style="273" customWidth="1"/>
    <col min="12802" max="12802" width="11" style="273" customWidth="1"/>
    <col min="12803" max="12803" width="14.88671875" style="273" customWidth="1"/>
    <col min="12804" max="12804" width="14.33203125" style="273" customWidth="1"/>
    <col min="12805" max="12805" width="15.44140625" style="273" customWidth="1"/>
    <col min="12806" max="12806" width="13.44140625" style="273" customWidth="1"/>
    <col min="12807" max="12807" width="15.44140625" style="273" customWidth="1"/>
    <col min="12808" max="12808" width="13.5546875" style="273" customWidth="1"/>
    <col min="12809" max="13053" width="9.109375" style="273"/>
    <col min="13054" max="13054" width="2.33203125" style="273" customWidth="1"/>
    <col min="13055" max="13055" width="12.44140625" style="273" customWidth="1"/>
    <col min="13056" max="13056" width="104.88671875" style="273" customWidth="1"/>
    <col min="13057" max="13057" width="8.6640625" style="273" customWidth="1"/>
    <col min="13058" max="13058" width="11" style="273" customWidth="1"/>
    <col min="13059" max="13059" width="14.88671875" style="273" customWidth="1"/>
    <col min="13060" max="13060" width="14.33203125" style="273" customWidth="1"/>
    <col min="13061" max="13061" width="15.44140625" style="273" customWidth="1"/>
    <col min="13062" max="13062" width="13.44140625" style="273" customWidth="1"/>
    <col min="13063" max="13063" width="15.44140625" style="273" customWidth="1"/>
    <col min="13064" max="13064" width="13.5546875" style="273" customWidth="1"/>
    <col min="13065" max="13309" width="9.109375" style="273"/>
    <col min="13310" max="13310" width="2.33203125" style="273" customWidth="1"/>
    <col min="13311" max="13311" width="12.44140625" style="273" customWidth="1"/>
    <col min="13312" max="13312" width="104.88671875" style="273" customWidth="1"/>
    <col min="13313" max="13313" width="8.6640625" style="273" customWidth="1"/>
    <col min="13314" max="13314" width="11" style="273" customWidth="1"/>
    <col min="13315" max="13315" width="14.88671875" style="273" customWidth="1"/>
    <col min="13316" max="13316" width="14.33203125" style="273" customWidth="1"/>
    <col min="13317" max="13317" width="15.44140625" style="273" customWidth="1"/>
    <col min="13318" max="13318" width="13.44140625" style="273" customWidth="1"/>
    <col min="13319" max="13319" width="15.44140625" style="273" customWidth="1"/>
    <col min="13320" max="13320" width="13.5546875" style="273" customWidth="1"/>
    <col min="13321" max="13565" width="9.109375" style="273"/>
    <col min="13566" max="13566" width="2.33203125" style="273" customWidth="1"/>
    <col min="13567" max="13567" width="12.44140625" style="273" customWidth="1"/>
    <col min="13568" max="13568" width="104.88671875" style="273" customWidth="1"/>
    <col min="13569" max="13569" width="8.6640625" style="273" customWidth="1"/>
    <col min="13570" max="13570" width="11" style="273" customWidth="1"/>
    <col min="13571" max="13571" width="14.88671875" style="273" customWidth="1"/>
    <col min="13572" max="13572" width="14.33203125" style="273" customWidth="1"/>
    <col min="13573" max="13573" width="15.44140625" style="273" customWidth="1"/>
    <col min="13574" max="13574" width="13.44140625" style="273" customWidth="1"/>
    <col min="13575" max="13575" width="15.44140625" style="273" customWidth="1"/>
    <col min="13576" max="13576" width="13.5546875" style="273" customWidth="1"/>
    <col min="13577" max="13821" width="9.109375" style="273"/>
    <col min="13822" max="13822" width="2.33203125" style="273" customWidth="1"/>
    <col min="13823" max="13823" width="12.44140625" style="273" customWidth="1"/>
    <col min="13824" max="13824" width="104.88671875" style="273" customWidth="1"/>
    <col min="13825" max="13825" width="8.6640625" style="273" customWidth="1"/>
    <col min="13826" max="13826" width="11" style="273" customWidth="1"/>
    <col min="13827" max="13827" width="14.88671875" style="273" customWidth="1"/>
    <col min="13828" max="13828" width="14.33203125" style="273" customWidth="1"/>
    <col min="13829" max="13829" width="15.44140625" style="273" customWidth="1"/>
    <col min="13830" max="13830" width="13.44140625" style="273" customWidth="1"/>
    <col min="13831" max="13831" width="15.44140625" style="273" customWidth="1"/>
    <col min="13832" max="13832" width="13.5546875" style="273" customWidth="1"/>
    <col min="13833" max="14077" width="9.109375" style="273"/>
    <col min="14078" max="14078" width="2.33203125" style="273" customWidth="1"/>
    <col min="14079" max="14079" width="12.44140625" style="273" customWidth="1"/>
    <col min="14080" max="14080" width="104.88671875" style="273" customWidth="1"/>
    <col min="14081" max="14081" width="8.6640625" style="273" customWidth="1"/>
    <col min="14082" max="14082" width="11" style="273" customWidth="1"/>
    <col min="14083" max="14083" width="14.88671875" style="273" customWidth="1"/>
    <col min="14084" max="14084" width="14.33203125" style="273" customWidth="1"/>
    <col min="14085" max="14085" width="15.44140625" style="273" customWidth="1"/>
    <col min="14086" max="14086" width="13.44140625" style="273" customWidth="1"/>
    <col min="14087" max="14087" width="15.44140625" style="273" customWidth="1"/>
    <col min="14088" max="14088" width="13.5546875" style="273" customWidth="1"/>
    <col min="14089" max="14333" width="9.109375" style="273"/>
    <col min="14334" max="14334" width="2.33203125" style="273" customWidth="1"/>
    <col min="14335" max="14335" width="12.44140625" style="273" customWidth="1"/>
    <col min="14336" max="14336" width="104.88671875" style="273" customWidth="1"/>
    <col min="14337" max="14337" width="8.6640625" style="273" customWidth="1"/>
    <col min="14338" max="14338" width="11" style="273" customWidth="1"/>
    <col min="14339" max="14339" width="14.88671875" style="273" customWidth="1"/>
    <col min="14340" max="14340" width="14.33203125" style="273" customWidth="1"/>
    <col min="14341" max="14341" width="15.44140625" style="273" customWidth="1"/>
    <col min="14342" max="14342" width="13.44140625" style="273" customWidth="1"/>
    <col min="14343" max="14343" width="15.44140625" style="273" customWidth="1"/>
    <col min="14344" max="14344" width="13.5546875" style="273" customWidth="1"/>
    <col min="14345" max="14589" width="9.109375" style="273"/>
    <col min="14590" max="14590" width="2.33203125" style="273" customWidth="1"/>
    <col min="14591" max="14591" width="12.44140625" style="273" customWidth="1"/>
    <col min="14592" max="14592" width="104.88671875" style="273" customWidth="1"/>
    <col min="14593" max="14593" width="8.6640625" style="273" customWidth="1"/>
    <col min="14594" max="14594" width="11" style="273" customWidth="1"/>
    <col min="14595" max="14595" width="14.88671875" style="273" customWidth="1"/>
    <col min="14596" max="14596" width="14.33203125" style="273" customWidth="1"/>
    <col min="14597" max="14597" width="15.44140625" style="273" customWidth="1"/>
    <col min="14598" max="14598" width="13.44140625" style="273" customWidth="1"/>
    <col min="14599" max="14599" width="15.44140625" style="273" customWidth="1"/>
    <col min="14600" max="14600" width="13.5546875" style="273" customWidth="1"/>
    <col min="14601" max="14845" width="9.109375" style="273"/>
    <col min="14846" max="14846" width="2.33203125" style="273" customWidth="1"/>
    <col min="14847" max="14847" width="12.44140625" style="273" customWidth="1"/>
    <col min="14848" max="14848" width="104.88671875" style="273" customWidth="1"/>
    <col min="14849" max="14849" width="8.6640625" style="273" customWidth="1"/>
    <col min="14850" max="14850" width="11" style="273" customWidth="1"/>
    <col min="14851" max="14851" width="14.88671875" style="273" customWidth="1"/>
    <col min="14852" max="14852" width="14.33203125" style="273" customWidth="1"/>
    <col min="14853" max="14853" width="15.44140625" style="273" customWidth="1"/>
    <col min="14854" max="14854" width="13.44140625" style="273" customWidth="1"/>
    <col min="14855" max="14855" width="15.44140625" style="273" customWidth="1"/>
    <col min="14856" max="14856" width="13.5546875" style="273" customWidth="1"/>
    <col min="14857" max="15101" width="9.109375" style="273"/>
    <col min="15102" max="15102" width="2.33203125" style="273" customWidth="1"/>
    <col min="15103" max="15103" width="12.44140625" style="273" customWidth="1"/>
    <col min="15104" max="15104" width="104.88671875" style="273" customWidth="1"/>
    <col min="15105" max="15105" width="8.6640625" style="273" customWidth="1"/>
    <col min="15106" max="15106" width="11" style="273" customWidth="1"/>
    <col min="15107" max="15107" width="14.88671875" style="273" customWidth="1"/>
    <col min="15108" max="15108" width="14.33203125" style="273" customWidth="1"/>
    <col min="15109" max="15109" width="15.44140625" style="273" customWidth="1"/>
    <col min="15110" max="15110" width="13.44140625" style="273" customWidth="1"/>
    <col min="15111" max="15111" width="15.44140625" style="273" customWidth="1"/>
    <col min="15112" max="15112" width="13.5546875" style="273" customWidth="1"/>
    <col min="15113" max="15357" width="9.109375" style="273"/>
    <col min="15358" max="15358" width="2.33203125" style="273" customWidth="1"/>
    <col min="15359" max="15359" width="12.44140625" style="273" customWidth="1"/>
    <col min="15360" max="15360" width="104.88671875" style="273" customWidth="1"/>
    <col min="15361" max="15361" width="8.6640625" style="273" customWidth="1"/>
    <col min="15362" max="15362" width="11" style="273" customWidth="1"/>
    <col min="15363" max="15363" width="14.88671875" style="273" customWidth="1"/>
    <col min="15364" max="15364" width="14.33203125" style="273" customWidth="1"/>
    <col min="15365" max="15365" width="15.44140625" style="273" customWidth="1"/>
    <col min="15366" max="15366" width="13.44140625" style="273" customWidth="1"/>
    <col min="15367" max="15367" width="15.44140625" style="273" customWidth="1"/>
    <col min="15368" max="15368" width="13.5546875" style="273" customWidth="1"/>
    <col min="15369" max="15613" width="9.109375" style="273"/>
    <col min="15614" max="15614" width="2.33203125" style="273" customWidth="1"/>
    <col min="15615" max="15615" width="12.44140625" style="273" customWidth="1"/>
    <col min="15616" max="15616" width="104.88671875" style="273" customWidth="1"/>
    <col min="15617" max="15617" width="8.6640625" style="273" customWidth="1"/>
    <col min="15618" max="15618" width="11" style="273" customWidth="1"/>
    <col min="15619" max="15619" width="14.88671875" style="273" customWidth="1"/>
    <col min="15620" max="15620" width="14.33203125" style="273" customWidth="1"/>
    <col min="15621" max="15621" width="15.44140625" style="273" customWidth="1"/>
    <col min="15622" max="15622" width="13.44140625" style="273" customWidth="1"/>
    <col min="15623" max="15623" width="15.44140625" style="273" customWidth="1"/>
    <col min="15624" max="15624" width="13.5546875" style="273" customWidth="1"/>
    <col min="15625" max="15869" width="9.109375" style="273"/>
    <col min="15870" max="15870" width="2.33203125" style="273" customWidth="1"/>
    <col min="15871" max="15871" width="12.44140625" style="273" customWidth="1"/>
    <col min="15872" max="15872" width="104.88671875" style="273" customWidth="1"/>
    <col min="15873" max="15873" width="8.6640625" style="273" customWidth="1"/>
    <col min="15874" max="15874" width="11" style="273" customWidth="1"/>
    <col min="15875" max="15875" width="14.88671875" style="273" customWidth="1"/>
    <col min="15876" max="15876" width="14.33203125" style="273" customWidth="1"/>
    <col min="15877" max="15877" width="15.44140625" style="273" customWidth="1"/>
    <col min="15878" max="15878" width="13.44140625" style="273" customWidth="1"/>
    <col min="15879" max="15879" width="15.44140625" style="273" customWidth="1"/>
    <col min="15880" max="15880" width="13.5546875" style="273" customWidth="1"/>
    <col min="15881" max="16125" width="9.109375" style="273"/>
    <col min="16126" max="16126" width="2.33203125" style="273" customWidth="1"/>
    <col min="16127" max="16127" width="12.44140625" style="273" customWidth="1"/>
    <col min="16128" max="16128" width="104.88671875" style="273" customWidth="1"/>
    <col min="16129" max="16129" width="8.6640625" style="273" customWidth="1"/>
    <col min="16130" max="16130" width="11" style="273" customWidth="1"/>
    <col min="16131" max="16131" width="14.88671875" style="273" customWidth="1"/>
    <col min="16132" max="16132" width="14.33203125" style="273" customWidth="1"/>
    <col min="16133" max="16133" width="15.44140625" style="273" customWidth="1"/>
    <col min="16134" max="16134" width="13.44140625" style="273" customWidth="1"/>
    <col min="16135" max="16135" width="15.44140625" style="273" customWidth="1"/>
    <col min="16136" max="16136" width="13.5546875" style="273" customWidth="1"/>
    <col min="16137" max="16384" width="9.109375" style="273"/>
  </cols>
  <sheetData>
    <row r="2" spans="2:7" s="265" customFormat="1">
      <c r="B2" s="337" t="s">
        <v>292</v>
      </c>
      <c r="C2" s="337"/>
      <c r="D2" s="316"/>
      <c r="E2" s="263"/>
      <c r="F2" s="264"/>
      <c r="G2" s="264"/>
    </row>
    <row r="3" spans="2:7" s="265" customFormat="1">
      <c r="B3" s="266" t="s">
        <v>320</v>
      </c>
      <c r="C3" s="309"/>
      <c r="D3" s="316"/>
      <c r="E3" s="263"/>
      <c r="F3" s="264"/>
      <c r="G3" s="264"/>
    </row>
    <row r="4" spans="2:7" s="265" customFormat="1">
      <c r="B4" s="267"/>
      <c r="C4" s="267"/>
      <c r="D4" s="316"/>
      <c r="E4" s="316"/>
      <c r="F4" s="268"/>
      <c r="G4" s="268"/>
    </row>
    <row r="5" spans="2:7">
      <c r="B5" s="269" t="s">
        <v>248</v>
      </c>
      <c r="C5" s="270" t="s">
        <v>249</v>
      </c>
      <c r="D5" s="271" t="s">
        <v>250</v>
      </c>
      <c r="E5" s="269" t="s">
        <v>251</v>
      </c>
      <c r="F5" s="272" t="s">
        <v>290</v>
      </c>
      <c r="G5" s="272" t="s">
        <v>291</v>
      </c>
    </row>
    <row r="6" spans="2:7">
      <c r="B6" s="274"/>
      <c r="C6" s="275" t="s">
        <v>252</v>
      </c>
      <c r="D6" s="276"/>
      <c r="E6" s="277"/>
      <c r="F6" s="278"/>
      <c r="G6" s="278"/>
    </row>
    <row r="7" spans="2:7" ht="72">
      <c r="B7" s="279"/>
      <c r="C7" s="280" t="s">
        <v>279</v>
      </c>
      <c r="D7" s="281"/>
      <c r="E7" s="282"/>
      <c r="F7" s="283"/>
      <c r="G7" s="283"/>
    </row>
    <row r="8" spans="2:7">
      <c r="B8" s="279"/>
      <c r="C8" s="290" t="s">
        <v>280</v>
      </c>
      <c r="D8" s="281"/>
      <c r="E8" s="282"/>
      <c r="F8" s="283"/>
      <c r="G8" s="283"/>
    </row>
    <row r="9" spans="2:7">
      <c r="B9" s="284" t="s">
        <v>11</v>
      </c>
      <c r="C9" s="328" t="s">
        <v>273</v>
      </c>
      <c r="D9" s="285" t="s">
        <v>119</v>
      </c>
      <c r="E9" s="285">
        <v>1</v>
      </c>
      <c r="F9" s="317"/>
      <c r="G9" s="317">
        <f>+E9*F9</f>
        <v>0</v>
      </c>
    </row>
    <row r="10" spans="2:7">
      <c r="B10" s="286"/>
      <c r="C10" s="286" t="s">
        <v>274</v>
      </c>
      <c r="D10" s="285" t="s">
        <v>119</v>
      </c>
      <c r="E10" s="287">
        <v>1</v>
      </c>
      <c r="F10" s="318"/>
      <c r="G10" s="317">
        <f>+E10*F10</f>
        <v>0</v>
      </c>
    </row>
    <row r="11" spans="2:7">
      <c r="B11" s="288">
        <v>1</v>
      </c>
      <c r="C11" s="289" t="s">
        <v>281</v>
      </c>
      <c r="D11" s="281"/>
      <c r="E11" s="282"/>
      <c r="F11" s="319"/>
      <c r="G11" s="319"/>
    </row>
    <row r="12" spans="2:7">
      <c r="B12" s="279"/>
      <c r="C12" s="289" t="s">
        <v>282</v>
      </c>
      <c r="D12" s="281"/>
      <c r="E12" s="291"/>
      <c r="F12" s="320"/>
      <c r="G12" s="320"/>
    </row>
    <row r="13" spans="2:7">
      <c r="B13" s="288"/>
      <c r="C13" s="290" t="s">
        <v>283</v>
      </c>
      <c r="D13" s="285" t="s">
        <v>119</v>
      </c>
      <c r="E13" s="333">
        <v>3</v>
      </c>
      <c r="F13" s="320"/>
      <c r="G13" s="317">
        <f t="shared" ref="G13:G20" si="0">+E13*F13</f>
        <v>0</v>
      </c>
    </row>
    <row r="14" spans="2:7">
      <c r="B14" s="288"/>
      <c r="C14" s="329" t="s">
        <v>284</v>
      </c>
      <c r="D14" s="285" t="s">
        <v>119</v>
      </c>
      <c r="E14" s="333">
        <v>3</v>
      </c>
      <c r="F14" s="320"/>
      <c r="G14" s="317">
        <f t="shared" si="0"/>
        <v>0</v>
      </c>
    </row>
    <row r="15" spans="2:7">
      <c r="B15" s="288">
        <v>1.1000000000000001</v>
      </c>
      <c r="C15" s="330" t="s">
        <v>275</v>
      </c>
      <c r="D15" s="285" t="s">
        <v>119</v>
      </c>
      <c r="E15" s="333">
        <v>1</v>
      </c>
      <c r="F15" s="320"/>
      <c r="G15" s="317">
        <f t="shared" si="0"/>
        <v>0</v>
      </c>
    </row>
    <row r="16" spans="2:7">
      <c r="B16" s="288">
        <f>B15+0.1</f>
        <v>1.2000000000000002</v>
      </c>
      <c r="C16" s="330" t="s">
        <v>285</v>
      </c>
      <c r="D16" s="285" t="s">
        <v>119</v>
      </c>
      <c r="E16" s="333">
        <v>4</v>
      </c>
      <c r="F16" s="320"/>
      <c r="G16" s="317">
        <f t="shared" si="0"/>
        <v>0</v>
      </c>
    </row>
    <row r="17" spans="2:7">
      <c r="B17" s="288">
        <f>B16+0.1</f>
        <v>1.3000000000000003</v>
      </c>
      <c r="C17" s="330" t="s">
        <v>276</v>
      </c>
      <c r="D17" s="285" t="s">
        <v>119</v>
      </c>
      <c r="E17" s="333">
        <v>1</v>
      </c>
      <c r="F17" s="320"/>
      <c r="G17" s="317">
        <f t="shared" si="0"/>
        <v>0</v>
      </c>
    </row>
    <row r="18" spans="2:7">
      <c r="B18" s="288">
        <f>B17+0.1</f>
        <v>1.4000000000000004</v>
      </c>
      <c r="C18" s="330" t="s">
        <v>286</v>
      </c>
      <c r="D18" s="285" t="s">
        <v>119</v>
      </c>
      <c r="E18" s="333">
        <v>2</v>
      </c>
      <c r="F18" s="320"/>
      <c r="G18" s="317">
        <f t="shared" si="0"/>
        <v>0</v>
      </c>
    </row>
    <row r="19" spans="2:7">
      <c r="B19" s="288"/>
      <c r="C19" s="290" t="s">
        <v>287</v>
      </c>
      <c r="D19" s="285" t="s">
        <v>119</v>
      </c>
      <c r="E19" s="333">
        <v>14</v>
      </c>
      <c r="F19" s="320"/>
      <c r="G19" s="317">
        <f t="shared" si="0"/>
        <v>0</v>
      </c>
    </row>
    <row r="20" spans="2:7">
      <c r="B20" s="288">
        <v>2</v>
      </c>
      <c r="C20" s="292" t="s">
        <v>288</v>
      </c>
      <c r="D20" s="285" t="s">
        <v>119</v>
      </c>
      <c r="E20" s="333">
        <v>14</v>
      </c>
      <c r="F20" s="320"/>
      <c r="G20" s="317">
        <f t="shared" si="0"/>
        <v>0</v>
      </c>
    </row>
    <row r="21" spans="2:7" ht="28.8">
      <c r="B21" s="288"/>
      <c r="C21" s="293" t="s">
        <v>289</v>
      </c>
      <c r="D21" s="281" t="s">
        <v>253</v>
      </c>
      <c r="E21" s="333">
        <v>13</v>
      </c>
      <c r="F21" s="320"/>
      <c r="G21" s="317">
        <f>+E21*F21</f>
        <v>0</v>
      </c>
    </row>
    <row r="22" spans="2:7">
      <c r="B22" s="288"/>
      <c r="C22" s="290" t="s">
        <v>277</v>
      </c>
      <c r="D22" s="281" t="s">
        <v>253</v>
      </c>
      <c r="E22" s="333">
        <v>1</v>
      </c>
      <c r="F22" s="319"/>
      <c r="G22" s="317">
        <f>+E22*F22</f>
        <v>0</v>
      </c>
    </row>
    <row r="23" spans="2:7">
      <c r="B23" s="288" t="s">
        <v>22</v>
      </c>
      <c r="C23" s="290" t="s">
        <v>278</v>
      </c>
      <c r="D23" s="281"/>
      <c r="E23" s="333">
        <v>1</v>
      </c>
      <c r="F23" s="319"/>
      <c r="G23" s="317">
        <f>+E23*F23</f>
        <v>0</v>
      </c>
    </row>
    <row r="24" spans="2:7">
      <c r="B24" s="279"/>
      <c r="C24" s="290"/>
      <c r="D24" s="281"/>
      <c r="E24" s="282"/>
      <c r="F24" s="319"/>
      <c r="G24" s="283"/>
    </row>
    <row r="25" spans="2:7" ht="19.2" customHeight="1">
      <c r="B25" s="294"/>
      <c r="C25" s="295" t="s">
        <v>254</v>
      </c>
      <c r="D25" s="296"/>
      <c r="E25" s="297"/>
      <c r="F25" s="298"/>
      <c r="G25" s="298">
        <f>SUM(G9:G24)</f>
        <v>0</v>
      </c>
    </row>
    <row r="26" spans="2:7">
      <c r="B26" s="299"/>
      <c r="C26" s="300"/>
      <c r="D26" s="301"/>
      <c r="E26" s="302"/>
      <c r="F26" s="303"/>
      <c r="G26" s="303"/>
    </row>
    <row r="27" spans="2:7">
      <c r="B27" s="299"/>
      <c r="C27" s="300"/>
      <c r="D27" s="301"/>
      <c r="E27" s="302"/>
      <c r="F27" s="303"/>
      <c r="G27" s="303"/>
    </row>
    <row r="28" spans="2:7">
      <c r="B28" s="304"/>
      <c r="C28" s="309" t="s">
        <v>255</v>
      </c>
      <c r="D28" s="301"/>
      <c r="E28" s="302"/>
      <c r="F28" s="303"/>
      <c r="G28" s="303"/>
    </row>
    <row r="29" spans="2:7">
      <c r="C29" s="309" t="s">
        <v>256</v>
      </c>
    </row>
    <row r="30" spans="2:7" ht="28.8">
      <c r="C30" s="309" t="s">
        <v>257</v>
      </c>
    </row>
    <row r="31" spans="2:7" ht="28.8">
      <c r="C31" s="309" t="s">
        <v>258</v>
      </c>
    </row>
  </sheetData>
  <mergeCells count="1">
    <mergeCell ref="B2:C2"/>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4FA1A-3136-4D39-977D-6A0D055E50DF}">
  <sheetPr>
    <tabColor theme="7" tint="0.59999389629810485"/>
  </sheetPr>
  <dimension ref="A2:G19"/>
  <sheetViews>
    <sheetView workbookViewId="0">
      <selection activeCell="H19" sqref="H19"/>
    </sheetView>
  </sheetViews>
  <sheetFormatPr defaultRowHeight="14.4"/>
  <cols>
    <col min="2" max="2" width="36" customWidth="1"/>
    <col min="4" max="4" width="11.21875" customWidth="1"/>
    <col min="5" max="5" width="12.77734375" customWidth="1"/>
    <col min="6" max="6" width="12.109375" customWidth="1"/>
    <col min="7" max="7" width="13.33203125" customWidth="1"/>
  </cols>
  <sheetData>
    <row r="2" spans="1:7" s="265" customFormat="1">
      <c r="B2" s="337" t="s">
        <v>292</v>
      </c>
      <c r="C2" s="337"/>
      <c r="D2" s="316"/>
      <c r="E2" s="263"/>
      <c r="F2" s="264"/>
      <c r="G2" s="264"/>
    </row>
    <row r="3" spans="1:7">
      <c r="A3" s="338" t="s">
        <v>261</v>
      </c>
      <c r="B3" s="339"/>
      <c r="C3" s="339"/>
      <c r="D3" s="339"/>
      <c r="E3" s="339"/>
      <c r="F3" s="339"/>
      <c r="G3" s="340"/>
    </row>
    <row r="4" spans="1:7" ht="28.8">
      <c r="A4" s="164" t="s">
        <v>293</v>
      </c>
      <c r="B4" s="164" t="s">
        <v>294</v>
      </c>
      <c r="C4" s="165" t="s">
        <v>295</v>
      </c>
      <c r="D4" s="166" t="s">
        <v>296</v>
      </c>
      <c r="E4" s="166" t="s">
        <v>297</v>
      </c>
      <c r="F4" s="167" t="s">
        <v>298</v>
      </c>
      <c r="G4" s="167" t="s">
        <v>299</v>
      </c>
    </row>
    <row r="5" spans="1:7" ht="28.8">
      <c r="A5" s="324">
        <v>1</v>
      </c>
      <c r="B5" s="325" t="s">
        <v>300</v>
      </c>
      <c r="C5" s="326">
        <v>4</v>
      </c>
      <c r="D5" s="326"/>
      <c r="E5" s="326"/>
      <c r="F5" s="331">
        <f>+C5*D5</f>
        <v>0</v>
      </c>
      <c r="G5" s="331">
        <f>+C5*E5</f>
        <v>0</v>
      </c>
    </row>
    <row r="6" spans="1:7">
      <c r="A6" s="326">
        <v>2</v>
      </c>
      <c r="B6" s="327" t="s">
        <v>301</v>
      </c>
      <c r="C6" s="326">
        <v>1</v>
      </c>
      <c r="D6" s="326"/>
      <c r="E6" s="326"/>
      <c r="F6" s="331">
        <f t="shared" ref="F6:F18" si="0">+C6*D6</f>
        <v>0</v>
      </c>
      <c r="G6" s="331">
        <f t="shared" ref="G6:G18" si="1">+C6*E6</f>
        <v>0</v>
      </c>
    </row>
    <row r="7" spans="1:7">
      <c r="A7" s="326">
        <v>3</v>
      </c>
      <c r="B7" s="327" t="s">
        <v>302</v>
      </c>
      <c r="C7" s="326">
        <v>1</v>
      </c>
      <c r="D7" s="326"/>
      <c r="E7" s="326"/>
      <c r="F7" s="331">
        <f t="shared" si="0"/>
        <v>0</v>
      </c>
      <c r="G7" s="331">
        <f t="shared" si="1"/>
        <v>0</v>
      </c>
    </row>
    <row r="8" spans="1:7">
      <c r="A8" s="326">
        <v>4</v>
      </c>
      <c r="B8" s="327" t="s">
        <v>303</v>
      </c>
      <c r="C8" s="326">
        <v>1</v>
      </c>
      <c r="D8" s="326"/>
      <c r="E8" s="326"/>
      <c r="F8" s="331">
        <f t="shared" si="0"/>
        <v>0</v>
      </c>
      <c r="G8" s="331">
        <f t="shared" si="1"/>
        <v>0</v>
      </c>
    </row>
    <row r="9" spans="1:7">
      <c r="A9" s="326">
        <v>3</v>
      </c>
      <c r="B9" s="327" t="s">
        <v>304</v>
      </c>
      <c r="C9" s="326">
        <v>1</v>
      </c>
      <c r="D9" s="326"/>
      <c r="E9" s="326"/>
      <c r="F9" s="331">
        <f t="shared" si="0"/>
        <v>0</v>
      </c>
      <c r="G9" s="331">
        <f t="shared" si="1"/>
        <v>0</v>
      </c>
    </row>
    <row r="10" spans="1:7">
      <c r="A10" s="326">
        <v>4</v>
      </c>
      <c r="B10" s="327" t="s">
        <v>305</v>
      </c>
      <c r="C10" s="326">
        <v>8</v>
      </c>
      <c r="D10" s="326"/>
      <c r="E10" s="326"/>
      <c r="F10" s="331">
        <f t="shared" si="0"/>
        <v>0</v>
      </c>
      <c r="G10" s="331">
        <f t="shared" si="1"/>
        <v>0</v>
      </c>
    </row>
    <row r="11" spans="1:7">
      <c r="A11" s="326">
        <v>5</v>
      </c>
      <c r="B11" s="327" t="s">
        <v>306</v>
      </c>
      <c r="C11" s="326">
        <v>6</v>
      </c>
      <c r="D11" s="326"/>
      <c r="E11" s="326"/>
      <c r="F11" s="331">
        <f t="shared" si="0"/>
        <v>0</v>
      </c>
      <c r="G11" s="331">
        <f t="shared" si="1"/>
        <v>0</v>
      </c>
    </row>
    <row r="12" spans="1:7">
      <c r="A12" s="326">
        <v>6</v>
      </c>
      <c r="B12" s="327" t="s">
        <v>307</v>
      </c>
      <c r="C12" s="326">
        <v>2</v>
      </c>
      <c r="D12" s="326"/>
      <c r="E12" s="326"/>
      <c r="F12" s="331">
        <f t="shared" si="0"/>
        <v>0</v>
      </c>
      <c r="G12" s="331">
        <f t="shared" si="1"/>
        <v>0</v>
      </c>
    </row>
    <row r="13" spans="1:7">
      <c r="A13" s="326">
        <v>7</v>
      </c>
      <c r="B13" s="327" t="s">
        <v>308</v>
      </c>
      <c r="C13" s="326">
        <v>1</v>
      </c>
      <c r="D13" s="326"/>
      <c r="E13" s="326"/>
      <c r="F13" s="331">
        <f t="shared" si="0"/>
        <v>0</v>
      </c>
      <c r="G13" s="331">
        <f t="shared" si="1"/>
        <v>0</v>
      </c>
    </row>
    <row r="14" spans="1:7">
      <c r="A14" s="326">
        <v>7</v>
      </c>
      <c r="B14" s="327" t="s">
        <v>309</v>
      </c>
      <c r="C14" s="326">
        <v>4</v>
      </c>
      <c r="D14" s="326"/>
      <c r="E14" s="326"/>
      <c r="F14" s="331">
        <f t="shared" si="0"/>
        <v>0</v>
      </c>
      <c r="G14" s="331">
        <f t="shared" si="1"/>
        <v>0</v>
      </c>
    </row>
    <row r="15" spans="1:7">
      <c r="A15" s="326">
        <v>8</v>
      </c>
      <c r="B15" s="327" t="s">
        <v>310</v>
      </c>
      <c r="C15" s="326">
        <v>10</v>
      </c>
      <c r="D15" s="326"/>
      <c r="E15" s="326"/>
      <c r="F15" s="331">
        <f t="shared" si="0"/>
        <v>0</v>
      </c>
      <c r="G15" s="331">
        <f t="shared" si="1"/>
        <v>0</v>
      </c>
    </row>
    <row r="16" spans="1:7">
      <c r="A16" s="326">
        <v>11</v>
      </c>
      <c r="B16" s="327" t="s">
        <v>311</v>
      </c>
      <c r="C16" s="326">
        <v>2</v>
      </c>
      <c r="D16" s="326"/>
      <c r="E16" s="326"/>
      <c r="F16" s="331">
        <f t="shared" si="0"/>
        <v>0</v>
      </c>
      <c r="G16" s="331">
        <f t="shared" si="1"/>
        <v>0</v>
      </c>
    </row>
    <row r="17" spans="1:7" ht="28.8">
      <c r="A17" s="324">
        <v>12</v>
      </c>
      <c r="B17" s="325" t="s">
        <v>312</v>
      </c>
      <c r="C17" s="326">
        <v>3</v>
      </c>
      <c r="D17" s="326"/>
      <c r="E17" s="326"/>
      <c r="F17" s="331">
        <f t="shared" si="0"/>
        <v>0</v>
      </c>
      <c r="G17" s="331">
        <f t="shared" si="1"/>
        <v>0</v>
      </c>
    </row>
    <row r="18" spans="1:7" ht="28.8">
      <c r="A18" s="326">
        <v>13</v>
      </c>
      <c r="B18" s="325" t="s">
        <v>313</v>
      </c>
      <c r="C18" s="326">
        <v>1</v>
      </c>
      <c r="D18" s="326"/>
      <c r="E18" s="326"/>
      <c r="F18" s="331">
        <f t="shared" si="0"/>
        <v>0</v>
      </c>
      <c r="G18" s="331">
        <f t="shared" si="1"/>
        <v>0</v>
      </c>
    </row>
    <row r="19" spans="1:7">
      <c r="A19" s="341" t="s">
        <v>314</v>
      </c>
      <c r="B19" s="342"/>
      <c r="C19" s="342"/>
      <c r="D19" s="342"/>
      <c r="E19" s="343"/>
      <c r="F19" s="332">
        <f>SUM(F5:F18)</f>
        <v>0</v>
      </c>
      <c r="G19" s="332">
        <f>SUM(G5:G18)</f>
        <v>0</v>
      </c>
    </row>
  </sheetData>
  <mergeCells count="3">
    <mergeCell ref="A3:G3"/>
    <mergeCell ref="A19:E19"/>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Top Sheet</vt:lpstr>
      <vt:lpstr>Civil &amp; Finishing BOQ</vt:lpstr>
      <vt:lpstr>PHE BOQ</vt:lpstr>
      <vt:lpstr>Electrical BOQ</vt:lpstr>
      <vt:lpstr>HVAC</vt:lpstr>
      <vt:lpstr>IT</vt:lpstr>
      <vt:lpstr>'Civil &amp; Finishing BOQ'!Print_Area</vt:lpstr>
      <vt:lpstr>'Electrical BOQ'!Print_Area</vt:lpstr>
      <vt:lpstr>'PHE BOQ'!Print_Area</vt:lpstr>
      <vt:lpstr>'Top Sheet'!Print_Area</vt:lpstr>
      <vt:lpstr>'Civil &amp; Finishing BOQ'!Print_Titles</vt:lpstr>
      <vt:lpstr>'Electrical BOQ'!Print_Titles</vt:lpstr>
      <vt:lpstr>'PHE 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IBS</cp:lastModifiedBy>
  <cp:lastPrinted>2025-10-29T11:39:18Z</cp:lastPrinted>
  <dcterms:created xsi:type="dcterms:W3CDTF">2015-06-05T18:17:20Z</dcterms:created>
  <dcterms:modified xsi:type="dcterms:W3CDTF">2025-11-08T12:24:42Z</dcterms:modified>
</cp:coreProperties>
</file>